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_rels/drawing4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10-100 Both sets" sheetId="1" state="visible" r:id="rId2"/>
    <sheet name="10-100 With Linear Fit" sheetId="2" state="visible" r:id="rId3"/>
    <sheet name="10-50 With Fit" sheetId="3" state="visible" r:id="rId4"/>
    <sheet name="60-100 With Fit" sheetId="4" state="visible" r:id="rId5"/>
    <sheet name="Sheet1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<sst xmlns="http://schemas.openxmlformats.org/spreadsheetml/2006/main" count="27" uniqueCount="16">
  <si>
    <t xml:space="preserve">HDI linearity tests </t>
  </si>
  <si>
    <t xml:space="preserve">Brent Neves and Teresa Symons</t>
  </si>
  <si>
    <t xml:space="preserve">B-band filter</t>
  </si>
  <si>
    <t xml:space="preserve">Jan 10/11, 2019</t>
  </si>
  <si>
    <t xml:space="preserve">All count values have been divided by 2 before these calculations</t>
  </si>
  <si>
    <t xml:space="preserve">Exposure Time (s)</t>
  </si>
  <si>
    <t xml:space="preserve">Counts </t>
  </si>
  <si>
    <t xml:space="preserve">Counts</t>
  </si>
  <si>
    <t xml:space="preserve">slope</t>
  </si>
  <si>
    <t xml:space="preserve">Between 10 and 50</t>
  </si>
  <si>
    <t xml:space="preserve">Between 10 and 60</t>
  </si>
  <si>
    <t xml:space="preserve">Between 10 and 70</t>
  </si>
  <si>
    <t xml:space="preserve">Between 10 and 80</t>
  </si>
  <si>
    <t xml:space="preserve">Between 10 and 90</t>
  </si>
  <si>
    <t xml:space="preserve">Between 10 and 100</t>
  </si>
  <si>
    <t xml:space="preserve">Between 60 and 100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</si>
</sst>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595959"/>
      <name val="Calibri"/>
      <family val="2"/>
    </font>
    <font>
      <sz val="9"/>
      <color rgb="FF595959"/>
      <name val="Calibri"/>
      <family val="2"/>
    </font>
    <font>
      <sz val="10"/>
      <color rgb="FF595959"/>
      <name val="Calibri"/>
      <family val="2"/>
    </font>
    <font>
      <b val="true"/>
      <sz val="11"/>
      <color rgb="FFFF4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4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Linear Test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4472c4"/>
            </a:solidFill>
            <a:ln w="19080">
              <a:solidFill>
                <a:srgbClr val="4472c4"/>
              </a:solidFill>
              <a:round/>
            </a:ln>
          </c:spPr>
          <c:marker>
            <c:symbol val="circle"/>
            <c:size val="5"/>
            <c:spPr>
              <a:solidFill>
                <a:srgbClr val="4472c4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Sheet1!$A$7:$A$16</c:f>
              <c:numCache>
                <c:formatCode>General</c:formatCode>
                <c:ptCount val="10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  <c:pt idx="9">
                  <c:v>10</c:v>
                </c:pt>
              </c:numCache>
            </c:numRef>
          </c:xVal>
          <c:yVal>
            <c:numRef>
              <c:f>Sheet1!$B$7:$B$16</c:f>
              <c:numCache>
                <c:formatCode>General</c:formatCode>
                <c:ptCount val="10"/>
                <c:pt idx="0">
                  <c:v>23554.734</c:v>
                </c:pt>
                <c:pt idx="1">
                  <c:v>21323.546</c:v>
                </c:pt>
                <c:pt idx="2">
                  <c:v>19103.427</c:v>
                </c:pt>
                <c:pt idx="3">
                  <c:v>16896.291</c:v>
                </c:pt>
                <c:pt idx="4">
                  <c:v>14571.987</c:v>
                </c:pt>
                <c:pt idx="5">
                  <c:v>12186.85</c:v>
                </c:pt>
                <c:pt idx="6">
                  <c:v>9761.669</c:v>
                </c:pt>
                <c:pt idx="7">
                  <c:v>7240.664</c:v>
                </c:pt>
                <c:pt idx="8">
                  <c:v>4703.339</c:v>
                </c:pt>
                <c:pt idx="9">
                  <c:v>2320.702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"Data set 2"</c:f>
              <c:strCache>
                <c:ptCount val="1"/>
                <c:pt idx="0">
                  <c:v>Data set 2</c:v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Sheet1!$E$7:$E$16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Sheet1!$F$7:$F$16</c:f>
              <c:numCache>
                <c:formatCode>General</c:formatCode>
                <c:ptCount val="10"/>
                <c:pt idx="0">
                  <c:v>1407.725</c:v>
                </c:pt>
                <c:pt idx="1">
                  <c:v>3769.767</c:v>
                </c:pt>
                <c:pt idx="2">
                  <c:v>6195.561</c:v>
                </c:pt>
                <c:pt idx="3">
                  <c:v>8586.297</c:v>
                </c:pt>
                <c:pt idx="4">
                  <c:v>11001.309</c:v>
                </c:pt>
                <c:pt idx="5">
                  <c:v>13446.859</c:v>
                </c:pt>
                <c:pt idx="6">
                  <c:v>15861.32</c:v>
                </c:pt>
                <c:pt idx="7">
                  <c:v>18126.223</c:v>
                </c:pt>
                <c:pt idx="8">
                  <c:v>20371.741</c:v>
                </c:pt>
                <c:pt idx="9">
                  <c:v>22513.936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"Trendline"</c:f>
              <c:strCache>
                <c:ptCount val="1"/>
                <c:pt idx="0">
                  <c:v>Trendline</c:v>
                </c:pt>
              </c:strCache>
            </c:strRef>
          </c:tx>
          <c:spPr>
            <a:solidFill>
              <a:srgbClr val="000000"/>
            </a:solidFill>
            <a:ln w="19080">
              <a:solidFill>
                <a:srgbClr val="000000"/>
              </a:solidFill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Sheet1!$I$7:$I$16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Sheet1!$J$19:$J$28</c:f>
              <c:numCache>
                <c:formatCode>General</c:formatCode>
                <c:ptCount val="10"/>
                <c:pt idx="0">
                  <c:v>2284.56</c:v>
                </c:pt>
                <c:pt idx="1">
                  <c:v>4763.66</c:v>
                </c:pt>
                <c:pt idx="2">
                  <c:v>7242.76</c:v>
                </c:pt>
                <c:pt idx="3">
                  <c:v>9721.86</c:v>
                </c:pt>
                <c:pt idx="4">
                  <c:v>12200.96</c:v>
                </c:pt>
                <c:pt idx="5">
                  <c:v>14680.06</c:v>
                </c:pt>
                <c:pt idx="6">
                  <c:v>17159.16</c:v>
                </c:pt>
                <c:pt idx="7">
                  <c:v>19638.26</c:v>
                </c:pt>
                <c:pt idx="8">
                  <c:v>22117.36</c:v>
                </c:pt>
                <c:pt idx="9">
                  <c:v>24596.46</c:v>
                </c:pt>
              </c:numCache>
            </c:numRef>
          </c:yVal>
          <c:smooth val="1"/>
        </c:ser>
        <c:axId val="82364191"/>
        <c:axId val="74246738"/>
      </c:scatterChart>
      <c:valAx>
        <c:axId val="82364191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sz="1000" spc="-1" strike="noStrike">
                    <a:solidFill>
                      <a:srgbClr val="595959"/>
                    </a:solidFill>
                    <a:latin typeface="Calibri"/>
                  </a:rPr>
                  <a:t>Exposure Time (s)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4246738"/>
        <c:crosses val="autoZero"/>
        <c:crossBetween val="midCat"/>
      </c:valAx>
      <c:valAx>
        <c:axId val="7424673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sz="1000" spc="-1" strike="noStrike">
                    <a:solidFill>
                      <a:srgbClr val="595959"/>
                    </a:solidFill>
                    <a:latin typeface="Calibri"/>
                  </a:rPr>
                  <a:t>Counts 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2364191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Linear Test
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74146179126"/>
          <c:y val="0.0370497623546928"/>
          <c:w val="0.845833853321686"/>
          <c:h val="0.84160797113898"/>
        </c:manualLayout>
      </c:layout>
      <c:scatterChart>
        <c:scatterStyle val="lineMarker"/>
        <c:varyColors val="0"/>
        <c:ser>
          <c:idx val="0"/>
          <c:order val="0"/>
          <c:tx>
            <c:strRef>
              <c:f>"Linear Test 1"</c:f>
              <c:strCache>
                <c:ptCount val="1"/>
                <c:pt idx="0">
                  <c:v>Linear Test 1</c:v>
                </c:pt>
              </c:strCache>
            </c:strRef>
          </c:tx>
          <c:spPr>
            <a:solidFill>
              <a:srgbClr val="ed7d31"/>
            </a:solidFill>
            <a:ln w="25560">
              <a:solidFill>
                <a:srgbClr val="ed7d31"/>
              </a:solidFill>
              <a:round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Sheet1!$I$7:$I$16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Sheet1!$J$7:$J$16</c:f>
              <c:numCache>
                <c:formatCode>General</c:formatCode>
                <c:ptCount val="10"/>
                <c:pt idx="0">
                  <c:v>2320.702</c:v>
                </c:pt>
                <c:pt idx="1">
                  <c:v>4703.339</c:v>
                </c:pt>
                <c:pt idx="2">
                  <c:v>7240.664</c:v>
                </c:pt>
                <c:pt idx="3">
                  <c:v>9761.669</c:v>
                </c:pt>
                <c:pt idx="4">
                  <c:v>12186.85</c:v>
                </c:pt>
                <c:pt idx="5">
                  <c:v>14571.987</c:v>
                </c:pt>
                <c:pt idx="6">
                  <c:v>16896.291</c:v>
                </c:pt>
                <c:pt idx="7">
                  <c:v>19103.427</c:v>
                </c:pt>
                <c:pt idx="8">
                  <c:v>21323.546</c:v>
                </c:pt>
                <c:pt idx="9">
                  <c:v>23554.734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"Linear Test 2"</c:f>
              <c:strCache>
                <c:ptCount val="1"/>
                <c:pt idx="0">
                  <c:v>Linear Test 2</c:v>
                </c:pt>
              </c:strCache>
            </c:strRef>
          </c:tx>
          <c:spPr>
            <a:solidFill>
              <a:srgbClr val="4472c4"/>
            </a:solidFill>
            <a:ln w="25560">
              <a:solidFill>
                <a:srgbClr val="4472c4"/>
              </a:solidFill>
              <a:round/>
            </a:ln>
          </c:spPr>
          <c:marker>
            <c:symbol val="circle"/>
            <c:size val="5"/>
            <c:spPr>
              <a:solidFill>
                <a:srgbClr val="4472c4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Sheet1!$I$7:$I$16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Sheet1!$K$7:$K$16</c:f>
              <c:numCache>
                <c:formatCode>General</c:formatCode>
                <c:ptCount val="10"/>
                <c:pt idx="0">
                  <c:v>2307.725</c:v>
                </c:pt>
                <c:pt idx="1">
                  <c:v>4669.767</c:v>
                </c:pt>
                <c:pt idx="2">
                  <c:v>7095.561</c:v>
                </c:pt>
                <c:pt idx="3">
                  <c:v>9486.297</c:v>
                </c:pt>
                <c:pt idx="4">
                  <c:v>11901.309</c:v>
                </c:pt>
                <c:pt idx="5">
                  <c:v>14346.859</c:v>
                </c:pt>
                <c:pt idx="6">
                  <c:v>16761.32</c:v>
                </c:pt>
                <c:pt idx="7">
                  <c:v>19026.223</c:v>
                </c:pt>
                <c:pt idx="8">
                  <c:v>21271.741</c:v>
                </c:pt>
                <c:pt idx="9">
                  <c:v>23413.936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"trendline"</c:f>
              <c:strCache>
                <c:ptCount val="1"/>
                <c:pt idx="0">
                  <c:v>trendline</c:v>
                </c:pt>
              </c:strCache>
            </c:strRef>
          </c:tx>
          <c:spPr>
            <a:solidFill>
              <a:srgbClr val="000000">
                <a:alpha val="90000"/>
              </a:srgbClr>
            </a:solidFill>
            <a:ln w="25560">
              <a:solidFill>
                <a:srgbClr val="000000">
                  <a:alpha val="90000"/>
                </a:srgbClr>
              </a:solidFill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Sheet1!$I$7:$I$16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Sheet1!$J$19:$J$28</c:f>
              <c:numCache>
                <c:formatCode>General</c:formatCode>
                <c:ptCount val="10"/>
                <c:pt idx="0">
                  <c:v>2284.56</c:v>
                </c:pt>
                <c:pt idx="1">
                  <c:v>4763.66</c:v>
                </c:pt>
                <c:pt idx="2">
                  <c:v>7242.76</c:v>
                </c:pt>
                <c:pt idx="3">
                  <c:v>9721.86</c:v>
                </c:pt>
                <c:pt idx="4">
                  <c:v>12200.96</c:v>
                </c:pt>
                <c:pt idx="5">
                  <c:v>14680.06</c:v>
                </c:pt>
                <c:pt idx="6">
                  <c:v>17159.16</c:v>
                </c:pt>
                <c:pt idx="7">
                  <c:v>19638.26</c:v>
                </c:pt>
                <c:pt idx="8">
                  <c:v>22117.36</c:v>
                </c:pt>
                <c:pt idx="9">
                  <c:v>24596.46</c:v>
                </c:pt>
              </c:numCache>
            </c:numRef>
          </c:yVal>
          <c:smooth val="0"/>
        </c:ser>
        <c:axId val="31818300"/>
        <c:axId val="29446347"/>
      </c:scatterChart>
      <c:valAx>
        <c:axId val="31818300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sz="1000" spc="-1" strike="noStrike">
                    <a:solidFill>
                      <a:srgbClr val="595959"/>
                    </a:solidFill>
                    <a:latin typeface="Calibri"/>
                  </a:rPr>
                  <a:t>Exposure Time (s)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9446347"/>
        <c:crosses val="autoZero"/>
        <c:crossBetween val="midCat"/>
      </c:valAx>
      <c:valAx>
        <c:axId val="2944634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sz="1000" spc="-1" strike="noStrike">
                    <a:solidFill>
                      <a:srgbClr val="595959"/>
                    </a:solidFill>
                    <a:latin typeface="Calibri"/>
                  </a:rPr>
                  <a:t>Counts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1818300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Linear Test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"1"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472c4"/>
            </a:solidFill>
            <a:ln w="25560">
              <a:noFill/>
            </a:ln>
          </c:spPr>
          <c:marker>
            <c:symbol val="circle"/>
            <c:size val="5"/>
            <c:spPr>
              <a:solidFill>
                <a:srgbClr val="4472c4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trendline>
            <c:spPr>
              <a:ln w="19080">
                <a:solidFill>
                  <a:srgbClr val="4472c4"/>
                </a:solidFill>
                <a:round/>
              </a:ln>
            </c:spPr>
            <c:trendlineType val="linear"/>
            <c:forward val="0"/>
            <c:backward val="0"/>
            <c:dispRSqr val="0"/>
            <c:dispEq val="1"/>
          </c:trendline>
          <c:xVal>
            <c:numRef>
              <c:f>Sheet1!$I$7:$I$11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Sheet1!$J$7:$J$11</c:f>
              <c:numCache>
                <c:formatCode>General</c:formatCode>
                <c:ptCount val="5"/>
                <c:pt idx="0">
                  <c:v>2320.702</c:v>
                </c:pt>
                <c:pt idx="1">
                  <c:v>4703.339</c:v>
                </c:pt>
                <c:pt idx="2">
                  <c:v>7240.664</c:v>
                </c:pt>
                <c:pt idx="3">
                  <c:v>9761.669</c:v>
                </c:pt>
                <c:pt idx="4">
                  <c:v>12186.85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"2"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ed7d31"/>
            </a:solidFill>
            <a:ln w="25560">
              <a:noFill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Sheet1!$I$7:$I$11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Sheet1!$K$7:$K$11</c:f>
              <c:numCache>
                <c:formatCode>General</c:formatCode>
                <c:ptCount val="5"/>
                <c:pt idx="0">
                  <c:v>2307.725</c:v>
                </c:pt>
                <c:pt idx="1">
                  <c:v>4669.767</c:v>
                </c:pt>
                <c:pt idx="2">
                  <c:v>7095.561</c:v>
                </c:pt>
                <c:pt idx="3">
                  <c:v>9486.297</c:v>
                </c:pt>
                <c:pt idx="4">
                  <c:v>11901.309</c:v>
                </c:pt>
              </c:numCache>
            </c:numRef>
          </c:yVal>
          <c:smooth val="0"/>
        </c:ser>
        <c:axId val="38753242"/>
        <c:axId val="3393786"/>
      </c:scatterChart>
      <c:valAx>
        <c:axId val="38753242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sz="1000" spc="-1" strike="noStrike">
                    <a:solidFill>
                      <a:srgbClr val="595959"/>
                    </a:solidFill>
                    <a:latin typeface="Calibri"/>
                  </a:rPr>
                  <a:t>Exposure Time (s)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393786"/>
        <c:crosses val="autoZero"/>
        <c:crossBetween val="midCat"/>
      </c:valAx>
      <c:valAx>
        <c:axId val="339378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sz="1000" spc="-1" strike="noStrike">
                    <a:solidFill>
                      <a:srgbClr val="595959"/>
                    </a:solidFill>
                    <a:latin typeface="Calibri"/>
                  </a:rPr>
                  <a:t>Counts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8753242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Linear Test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"1"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472c4"/>
            </a:solidFill>
            <a:ln w="25560">
              <a:noFill/>
            </a:ln>
          </c:spPr>
          <c:marker>
            <c:symbol val="circle"/>
            <c:size val="5"/>
            <c:spPr>
              <a:solidFill>
                <a:srgbClr val="4472c4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trendline>
            <c:spPr>
              <a:ln w="19080">
                <a:solidFill>
                  <a:srgbClr val="4472c4"/>
                </a:solidFill>
                <a:round/>
              </a:ln>
            </c:spPr>
            <c:trendlineType val="linear"/>
            <c:forward val="0"/>
            <c:backward val="0"/>
            <c:dispRSqr val="0"/>
            <c:dispEq val="1"/>
          </c:trendline>
          <c:xVal>
            <c:numRef>
              <c:f>Sheet1!$I$12:$I$16</c:f>
              <c:numCache>
                <c:formatCode>General</c:formatCode>
                <c:ptCount val="5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</c:numCache>
            </c:numRef>
          </c:xVal>
          <c:yVal>
            <c:numRef>
              <c:f>Sheet1!$J$12:$J$16</c:f>
              <c:numCache>
                <c:formatCode>General</c:formatCode>
                <c:ptCount val="5"/>
                <c:pt idx="0">
                  <c:v>14571.987</c:v>
                </c:pt>
                <c:pt idx="1">
                  <c:v>16896.291</c:v>
                </c:pt>
                <c:pt idx="2">
                  <c:v>19103.427</c:v>
                </c:pt>
                <c:pt idx="3">
                  <c:v>21323.546</c:v>
                </c:pt>
                <c:pt idx="4">
                  <c:v>23554.734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"2"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ed7d31"/>
            </a:solidFill>
            <a:ln w="25560">
              <a:noFill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Sheet1!$I$12:$I$16</c:f>
              <c:numCache>
                <c:formatCode>General</c:formatCode>
                <c:ptCount val="5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</c:numCache>
            </c:numRef>
          </c:xVal>
          <c:yVal>
            <c:numRef>
              <c:f>Sheet1!$K$12:$K$16</c:f>
              <c:numCache>
                <c:formatCode>General</c:formatCode>
                <c:ptCount val="5"/>
                <c:pt idx="0">
                  <c:v>14346.859</c:v>
                </c:pt>
                <c:pt idx="1">
                  <c:v>16761.32</c:v>
                </c:pt>
                <c:pt idx="2">
                  <c:v>19026.223</c:v>
                </c:pt>
                <c:pt idx="3">
                  <c:v>21271.741</c:v>
                </c:pt>
                <c:pt idx="4">
                  <c:v>23413.936</c:v>
                </c:pt>
              </c:numCache>
            </c:numRef>
          </c:yVal>
          <c:smooth val="0"/>
        </c:ser>
        <c:axId val="9299732"/>
        <c:axId val="24094102"/>
      </c:scatterChart>
      <c:valAx>
        <c:axId val="9299732"/>
        <c:scaling>
          <c:orientation val="minMax"/>
          <c:min val="50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sz="1000" spc="-1" strike="noStrike">
                    <a:solidFill>
                      <a:srgbClr val="595959"/>
                    </a:solidFill>
                    <a:latin typeface="Calibri"/>
                  </a:rPr>
                  <a:t>Exposure Time (s)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4094102"/>
        <c:crosses val="autoZero"/>
        <c:crossBetween val="midCat"/>
      </c:valAx>
      <c:valAx>
        <c:axId val="2409410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sz="1000" spc="-1" strike="noStrike">
                    <a:solidFill>
                      <a:srgbClr val="595959"/>
                    </a:solidFill>
                    <a:latin typeface="Calibri"/>
                  </a:rPr>
                  <a:t>Counts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299732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6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7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8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14</xdr:col>
      <xdr:colOff>252720</xdr:colOff>
      <xdr:row>38</xdr:row>
      <xdr:rowOff>109080</xdr:rowOff>
    </xdr:to>
    <xdr:graphicFrame>
      <xdr:nvGraphicFramePr>
        <xdr:cNvPr id="0" name="Chart 1"/>
        <xdr:cNvGraphicFramePr/>
      </xdr:nvGraphicFramePr>
      <xdr:xfrm>
        <a:off x="0" y="0"/>
        <a:ext cx="8653680" cy="6286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14</xdr:col>
      <xdr:colOff>252720</xdr:colOff>
      <xdr:row>38</xdr:row>
      <xdr:rowOff>109080</xdr:rowOff>
    </xdr:to>
    <xdr:graphicFrame>
      <xdr:nvGraphicFramePr>
        <xdr:cNvPr id="1" name="Chart 1"/>
        <xdr:cNvGraphicFramePr/>
      </xdr:nvGraphicFramePr>
      <xdr:xfrm>
        <a:off x="0" y="0"/>
        <a:ext cx="8653680" cy="6286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14</xdr:col>
      <xdr:colOff>252720</xdr:colOff>
      <xdr:row>38</xdr:row>
      <xdr:rowOff>109080</xdr:rowOff>
    </xdr:to>
    <xdr:graphicFrame>
      <xdr:nvGraphicFramePr>
        <xdr:cNvPr id="2" name="Chart 1"/>
        <xdr:cNvGraphicFramePr/>
      </xdr:nvGraphicFramePr>
      <xdr:xfrm>
        <a:off x="0" y="0"/>
        <a:ext cx="8653680" cy="6286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14</xdr:col>
      <xdr:colOff>252720</xdr:colOff>
      <xdr:row>38</xdr:row>
      <xdr:rowOff>109080</xdr:rowOff>
    </xdr:to>
    <xdr:graphicFrame>
      <xdr:nvGraphicFramePr>
        <xdr:cNvPr id="3" name="Chart 1"/>
        <xdr:cNvGraphicFramePr/>
      </xdr:nvGraphicFramePr>
      <xdr:xfrm>
        <a:off x="0" y="0"/>
        <a:ext cx="8653680" cy="6286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5" colorId="64" zoomScale="80" zoomScaleNormal="8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5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4" colorId="64" zoomScale="80" zoomScaleNormal="8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5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5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5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8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3" activeCellId="0" sqref="B3"/>
    </sheetView>
  </sheetViews>
  <sheetFormatPr defaultRowHeight="15" zeroHeight="false" outlineLevelRow="0" outlineLevelCol="0"/>
  <cols>
    <col collapsed="false" customWidth="true" hidden="false" outlineLevel="0" max="1" min="1" style="0" width="18.85"/>
    <col collapsed="false" customWidth="true" hidden="false" outlineLevel="0" max="4" min="2" style="0" width="8.57"/>
    <col collapsed="false" customWidth="true" hidden="false" outlineLevel="0" max="5" min="5" style="0" width="18.85"/>
    <col collapsed="false" customWidth="true" hidden="false" outlineLevel="0" max="6" min="6" style="0" width="10"/>
    <col collapsed="false" customWidth="true" hidden="false" outlineLevel="0" max="8" min="7" style="0" width="8.57"/>
    <col collapsed="false" customWidth="true" hidden="false" outlineLevel="0" max="9" min="9" style="0" width="16.86"/>
    <col collapsed="false" customWidth="true" hidden="false" outlineLevel="0" max="11" min="10" style="0" width="10"/>
    <col collapsed="false" customWidth="true" hidden="false" outlineLevel="0" max="1025" min="12" style="0" width="8.57"/>
  </cols>
  <sheetData>
    <row r="1" customFormat="false" ht="13.8" hidden="false" customHeight="false" outlineLevel="0" collapsed="false">
      <c r="A1" s="0" t="s">
        <v>0</v>
      </c>
      <c r="B1" s="0" t="s">
        <v>1</v>
      </c>
      <c r="E1" s="0" t="s">
        <v>2</v>
      </c>
      <c r="F1" s="0" t="s">
        <v>3</v>
      </c>
    </row>
    <row r="3" customFormat="false" ht="13.8" hidden="false" customHeight="false" outlineLevel="0" collapsed="false">
      <c r="B3" s="1" t="s">
        <v>4</v>
      </c>
    </row>
    <row r="5" customFormat="false" ht="15" hidden="false" customHeight="false" outlineLevel="0" collapsed="false">
      <c r="A5" s="0" t="s">
        <v>5</v>
      </c>
      <c r="B5" s="0" t="s">
        <v>6</v>
      </c>
      <c r="E5" s="0" t="s">
        <v>5</v>
      </c>
      <c r="F5" s="0" t="s">
        <v>7</v>
      </c>
      <c r="I5" s="0" t="s">
        <v>5</v>
      </c>
      <c r="J5" s="0" t="s">
        <v>6</v>
      </c>
    </row>
    <row r="7" customFormat="false" ht="15" hidden="false" customHeight="false" outlineLevel="0" collapsed="false">
      <c r="A7" s="0" t="n">
        <v>100</v>
      </c>
      <c r="B7" s="0" t="n">
        <v>23554.734</v>
      </c>
      <c r="E7" s="0" t="n">
        <v>10</v>
      </c>
      <c r="F7" s="0" t="n">
        <f aca="false">2307.725-900</f>
        <v>1407.725</v>
      </c>
      <c r="I7" s="0" t="n">
        <v>10</v>
      </c>
      <c r="J7" s="0" t="n">
        <v>2320.702</v>
      </c>
      <c r="K7" s="0" t="n">
        <v>2307.725</v>
      </c>
    </row>
    <row r="8" customFormat="false" ht="15" hidden="false" customHeight="false" outlineLevel="0" collapsed="false">
      <c r="A8" s="0" t="n">
        <v>90</v>
      </c>
      <c r="B8" s="0" t="n">
        <v>21323.546</v>
      </c>
      <c r="E8" s="0" t="n">
        <v>20</v>
      </c>
      <c r="F8" s="0" t="n">
        <f aca="false">4669.767-900</f>
        <v>3769.767</v>
      </c>
      <c r="I8" s="0" t="n">
        <v>20</v>
      </c>
      <c r="J8" s="0" t="n">
        <v>4703.339</v>
      </c>
      <c r="K8" s="0" t="n">
        <v>4669.767</v>
      </c>
    </row>
    <row r="9" customFormat="false" ht="15" hidden="false" customHeight="false" outlineLevel="0" collapsed="false">
      <c r="A9" s="0" t="n">
        <v>80</v>
      </c>
      <c r="B9" s="0" t="n">
        <v>19103.427</v>
      </c>
      <c r="E9" s="0" t="n">
        <v>30</v>
      </c>
      <c r="F9" s="0" t="n">
        <f aca="false">7095.561-900</f>
        <v>6195.561</v>
      </c>
      <c r="I9" s="0" t="n">
        <v>30</v>
      </c>
      <c r="J9" s="0" t="n">
        <v>7240.664</v>
      </c>
      <c r="K9" s="0" t="n">
        <v>7095.561</v>
      </c>
    </row>
    <row r="10" customFormat="false" ht="15" hidden="false" customHeight="false" outlineLevel="0" collapsed="false">
      <c r="A10" s="0" t="n">
        <v>70</v>
      </c>
      <c r="B10" s="0" t="n">
        <v>16896.291</v>
      </c>
      <c r="E10" s="0" t="n">
        <v>40</v>
      </c>
      <c r="F10" s="0" t="n">
        <f aca="false">9486.297-900</f>
        <v>8586.297</v>
      </c>
      <c r="I10" s="0" t="n">
        <v>40</v>
      </c>
      <c r="J10" s="0" t="n">
        <v>9761.669</v>
      </c>
      <c r="K10" s="0" t="n">
        <v>9486.297</v>
      </c>
    </row>
    <row r="11" customFormat="false" ht="15" hidden="false" customHeight="false" outlineLevel="0" collapsed="false">
      <c r="A11" s="0" t="n">
        <v>60</v>
      </c>
      <c r="B11" s="0" t="n">
        <v>14571.987</v>
      </c>
      <c r="E11" s="0" t="n">
        <v>50</v>
      </c>
      <c r="F11" s="0" t="n">
        <f aca="false">11901.309-900</f>
        <v>11001.309</v>
      </c>
      <c r="I11" s="0" t="n">
        <v>50</v>
      </c>
      <c r="J11" s="0" t="n">
        <v>12186.85</v>
      </c>
      <c r="K11" s="0" t="n">
        <v>11901.309</v>
      </c>
    </row>
    <row r="12" customFormat="false" ht="15" hidden="false" customHeight="false" outlineLevel="0" collapsed="false">
      <c r="A12" s="0" t="n">
        <v>50</v>
      </c>
      <c r="B12" s="0" t="n">
        <v>12186.85</v>
      </c>
      <c r="E12" s="0" t="n">
        <v>60</v>
      </c>
      <c r="F12" s="0" t="n">
        <f aca="false">14346.859-900</f>
        <v>13446.859</v>
      </c>
      <c r="I12" s="0" t="n">
        <v>60</v>
      </c>
      <c r="J12" s="0" t="n">
        <v>14571.987</v>
      </c>
      <c r="K12" s="0" t="n">
        <v>14346.859</v>
      </c>
    </row>
    <row r="13" customFormat="false" ht="15" hidden="false" customHeight="false" outlineLevel="0" collapsed="false">
      <c r="A13" s="0" t="n">
        <v>40</v>
      </c>
      <c r="B13" s="0" t="n">
        <v>9761.669</v>
      </c>
      <c r="E13" s="0" t="n">
        <v>70</v>
      </c>
      <c r="F13" s="0" t="n">
        <f aca="false">16761.32-900</f>
        <v>15861.32</v>
      </c>
      <c r="I13" s="0" t="n">
        <v>70</v>
      </c>
      <c r="J13" s="0" t="n">
        <v>16896.291</v>
      </c>
      <c r="K13" s="0" t="n">
        <v>16761.32</v>
      </c>
    </row>
    <row r="14" customFormat="false" ht="15" hidden="false" customHeight="false" outlineLevel="0" collapsed="false">
      <c r="A14" s="0" t="n">
        <v>30</v>
      </c>
      <c r="B14" s="0" t="n">
        <v>7240.664</v>
      </c>
      <c r="E14" s="0" t="n">
        <v>80</v>
      </c>
      <c r="F14" s="0" t="n">
        <f aca="false">19026.223-900</f>
        <v>18126.223</v>
      </c>
      <c r="I14" s="0" t="n">
        <v>80</v>
      </c>
      <c r="J14" s="0" t="n">
        <v>19103.427</v>
      </c>
      <c r="K14" s="0" t="n">
        <v>19026.223</v>
      </c>
    </row>
    <row r="15" customFormat="false" ht="15" hidden="false" customHeight="false" outlineLevel="0" collapsed="false">
      <c r="A15" s="0" t="n">
        <v>20</v>
      </c>
      <c r="B15" s="0" t="n">
        <v>4703.339</v>
      </c>
      <c r="E15" s="0" t="n">
        <v>90</v>
      </c>
      <c r="F15" s="0" t="n">
        <f aca="false">21271.741-900</f>
        <v>20371.741</v>
      </c>
      <c r="I15" s="0" t="n">
        <v>90</v>
      </c>
      <c r="J15" s="0" t="n">
        <v>21323.546</v>
      </c>
      <c r="K15" s="0" t="n">
        <v>21271.741</v>
      </c>
    </row>
    <row r="16" customFormat="false" ht="15" hidden="false" customHeight="false" outlineLevel="0" collapsed="false">
      <c r="A16" s="0" t="n">
        <v>10</v>
      </c>
      <c r="B16" s="0" t="n">
        <v>2320.702</v>
      </c>
      <c r="E16" s="0" t="n">
        <v>100</v>
      </c>
      <c r="F16" s="0" t="n">
        <f aca="false">23413.936-900</f>
        <v>22513.936</v>
      </c>
      <c r="I16" s="0" t="n">
        <v>100</v>
      </c>
      <c r="J16" s="0" t="n">
        <v>23554.734</v>
      </c>
      <c r="K16" s="0" t="n">
        <v>23413.936</v>
      </c>
    </row>
    <row r="18" customFormat="false" ht="15" hidden="false" customHeight="false" outlineLevel="0" collapsed="false">
      <c r="B18" s="0" t="s">
        <v>8</v>
      </c>
      <c r="F18" s="0" t="s">
        <v>8</v>
      </c>
    </row>
    <row r="19" customFormat="false" ht="15" hidden="false" customHeight="false" outlineLevel="0" collapsed="false">
      <c r="A19" s="2" t="s">
        <v>9</v>
      </c>
      <c r="B19" s="0" t="n">
        <f aca="false">(B12-B16)/(A12-A16)</f>
        <v>246.6537</v>
      </c>
      <c r="E19" s="0" t="s">
        <v>9</v>
      </c>
      <c r="F19" s="0" t="n">
        <f aca="false">(F11-F7)/(E11-E7)</f>
        <v>239.8396</v>
      </c>
      <c r="J19" s="0" t="n">
        <f aca="false">(247.91*I7)-194.54</f>
        <v>2284.56</v>
      </c>
    </row>
    <row r="20" customFormat="false" ht="15" hidden="false" customHeight="false" outlineLevel="0" collapsed="false">
      <c r="A20" s="0" t="s">
        <v>10</v>
      </c>
      <c r="B20" s="0" t="n">
        <f aca="false">(B11-B16)/(A11-A16)</f>
        <v>245.0257</v>
      </c>
      <c r="E20" s="0" t="s">
        <v>10</v>
      </c>
      <c r="F20" s="0" t="n">
        <f aca="false">(F12-F7)/(E12-E7)</f>
        <v>240.78268</v>
      </c>
      <c r="J20" s="0" t="n">
        <f aca="false">(247.91*I8)-194.54</f>
        <v>4763.66</v>
      </c>
    </row>
    <row r="21" customFormat="false" ht="15" hidden="false" customHeight="false" outlineLevel="0" collapsed="false">
      <c r="A21" s="0" t="s">
        <v>11</v>
      </c>
      <c r="B21" s="0" t="n">
        <f aca="false">(B10-B16)/(A10-A16)</f>
        <v>242.926483333333</v>
      </c>
      <c r="E21" s="0" t="s">
        <v>11</v>
      </c>
      <c r="F21" s="0" t="n">
        <f aca="false">(F13-F7)/(E13-E7)</f>
        <v>240.89325</v>
      </c>
      <c r="J21" s="0" t="n">
        <f aca="false">(247.91*I9)-194.54</f>
        <v>7242.76</v>
      </c>
    </row>
    <row r="22" customFormat="false" ht="15" hidden="false" customHeight="false" outlineLevel="0" collapsed="false">
      <c r="A22" s="0" t="s">
        <v>12</v>
      </c>
      <c r="B22" s="0" t="n">
        <f aca="false">(B9-B16)/(A9-A16)</f>
        <v>239.753214285714</v>
      </c>
      <c r="E22" s="0" t="s">
        <v>12</v>
      </c>
      <c r="F22" s="0" t="n">
        <f aca="false">(F14-F7)/(E14-E7)</f>
        <v>238.835685714286</v>
      </c>
      <c r="J22" s="0" t="n">
        <f aca="false">(247.91*I10)-194.54</f>
        <v>9721.86</v>
      </c>
    </row>
    <row r="23" customFormat="false" ht="15" hidden="false" customHeight="false" outlineLevel="0" collapsed="false">
      <c r="A23" s="0" t="s">
        <v>13</v>
      </c>
      <c r="B23" s="0" t="n">
        <f aca="false">(B8-B16)/(A8-A16)</f>
        <v>237.53555</v>
      </c>
      <c r="E23" s="0" t="s">
        <v>13</v>
      </c>
      <c r="F23" s="0" t="n">
        <f aca="false">(F15-F7)/(E15-E7)</f>
        <v>237.0502</v>
      </c>
      <c r="J23" s="0" t="n">
        <f aca="false">(247.91*I11)-194.54</f>
        <v>12200.96</v>
      </c>
    </row>
    <row r="24" customFormat="false" ht="15" hidden="false" customHeight="false" outlineLevel="0" collapsed="false">
      <c r="A24" s="0" t="s">
        <v>14</v>
      </c>
      <c r="B24" s="0" t="n">
        <f aca="false">(B7-B16)/(A7-A16)</f>
        <v>235.933688888889</v>
      </c>
      <c r="E24" s="0" t="s">
        <v>14</v>
      </c>
      <c r="F24" s="0" t="n">
        <f aca="false">(F16-F7)/(E16-E7)</f>
        <v>234.513455555556</v>
      </c>
      <c r="J24" s="0" t="n">
        <f aca="false">(247.91*I12)-194.54</f>
        <v>14680.06</v>
      </c>
    </row>
    <row r="25" customFormat="false" ht="15" hidden="false" customHeight="false" outlineLevel="0" collapsed="false">
      <c r="A25" s="0" t="s">
        <v>15</v>
      </c>
      <c r="B25" s="0" t="n">
        <f aca="false">(B7-B11)/(A7-A11)</f>
        <v>224.568675</v>
      </c>
      <c r="E25" s="0" t="s">
        <v>15</v>
      </c>
      <c r="F25" s="0" t="n">
        <f aca="false">(F16-F12)/(E16-E12)</f>
        <v>226.676925</v>
      </c>
      <c r="J25" s="0" t="n">
        <f aca="false">(247.91*I13)-194.54</f>
        <v>17159.16</v>
      </c>
    </row>
    <row r="26" customFormat="false" ht="15" hidden="false" customHeight="false" outlineLevel="0" collapsed="false">
      <c r="J26" s="0" t="n">
        <f aca="false">(247.91*I14)-194.54</f>
        <v>19638.26</v>
      </c>
    </row>
    <row r="27" customFormat="false" ht="15" hidden="false" customHeight="false" outlineLevel="0" collapsed="false">
      <c r="J27" s="0" t="n">
        <f aca="false">(247.91*I15)-194.54</f>
        <v>22117.36</v>
      </c>
    </row>
    <row r="28" customFormat="false" ht="15" hidden="false" customHeight="false" outlineLevel="0" collapsed="false">
      <c r="J28" s="0" t="n">
        <f aca="false">(247.91*I16)-194.54</f>
        <v>24596.46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LibreOffice_Vanilla/6.1.3.5$MacOSX_X86_64 LibreOffice_project/15843ed45a7b807506f7cf3529f9e15dd77e4b8b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2019-01-11T04:11:31Z</dcterms:created>
  <dc:creator>Brent Neves</dc:creator>
  <dc:description/>
  <dc:language>en-US</dc:language>
  <cp:lastModifiedBy/>
  <dcterms:modified xsi:type="dcterms:W3CDTF">2019-01-11T03:32:22Z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