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4"/>
  </bookViews>
  <sheets>
    <sheet name="NewHist(Radial)" sheetId="1" r:id="rId1"/>
    <sheet name="Log Form(M)" sheetId="2" r:id="rId2"/>
    <sheet name="Histogram(Cond.)Linear" sheetId="3" r:id="rId3"/>
    <sheet name="BinII(log)" sheetId="4" r:id="rId4"/>
    <sheet name="BinII(3's)" sheetId="5" r:id="rId5"/>
    <sheet name="Data(M)" sheetId="6" r:id="rId6"/>
  </sheets>
  <definedNames>
    <definedName name="_xlnm.Print_Area" localSheetId="2">'Histogram(Cond.)Linear'!$A$1:$T$48</definedName>
  </definedNames>
  <calcPr fullCalcOnLoad="1"/>
</workbook>
</file>

<file path=xl/sharedStrings.xml><?xml version="1.0" encoding="utf-8"?>
<sst xmlns="http://schemas.openxmlformats.org/spreadsheetml/2006/main" count="1232" uniqueCount="546">
  <si>
    <t>2004bc</t>
  </si>
  <si>
    <t>ngc3465</t>
  </si>
  <si>
    <t xml:space="preserve"> Manzini              </t>
  </si>
  <si>
    <t>2004bg</t>
  </si>
  <si>
    <t>ugc6363</t>
  </si>
  <si>
    <t>2004bh</t>
  </si>
  <si>
    <t>ugc5161</t>
  </si>
  <si>
    <t>2004bk</t>
  </si>
  <si>
    <t>ngc5246</t>
  </si>
  <si>
    <t>2004bn</t>
  </si>
  <si>
    <t>ngc3441</t>
  </si>
  <si>
    <t>2004br</t>
  </si>
  <si>
    <t>2004ck</t>
  </si>
  <si>
    <t>2004cv</t>
  </si>
  <si>
    <t>mcg3-41-120</t>
  </si>
  <si>
    <t>2004dh</t>
  </si>
  <si>
    <t>mcg1-48</t>
  </si>
  <si>
    <t>2004ed</t>
  </si>
  <si>
    <t>ngc6786</t>
  </si>
  <si>
    <t>2004ef</t>
  </si>
  <si>
    <t>ugc12158</t>
  </si>
  <si>
    <t>2004ei</t>
  </si>
  <si>
    <t>ugc2817</t>
  </si>
  <si>
    <t>2004el</t>
  </si>
  <si>
    <t>mcg25-4</t>
  </si>
  <si>
    <t>2004fb</t>
  </si>
  <si>
    <t>eso340-g7</t>
  </si>
  <si>
    <t>2004gc</t>
  </si>
  <si>
    <t>arp327</t>
  </si>
  <si>
    <t xml:space="preserve"> delOlmo/Trondal      </t>
  </si>
  <si>
    <t xml:space="preserve"> Quimby               </t>
  </si>
  <si>
    <t>2004gl</t>
  </si>
  <si>
    <t>mcg16-31</t>
  </si>
  <si>
    <t>2004gs</t>
  </si>
  <si>
    <t>mcg22-20</t>
  </si>
  <si>
    <t>2004gy</t>
  </si>
  <si>
    <t>2005A</t>
  </si>
  <si>
    <t>ngc958</t>
  </si>
  <si>
    <t>2005D</t>
  </si>
  <si>
    <t>ugc3856</t>
  </si>
  <si>
    <t>2005F</t>
  </si>
  <si>
    <t>mcg23-2</t>
  </si>
  <si>
    <t>2005G</t>
  </si>
  <si>
    <t>ugc8690</t>
  </si>
  <si>
    <t xml:space="preserve"> Trondal              </t>
  </si>
  <si>
    <t>2005K</t>
  </si>
  <si>
    <t>ngc2923</t>
  </si>
  <si>
    <t>2005ao</t>
  </si>
  <si>
    <t>ngc6462</t>
  </si>
  <si>
    <t>2005au</t>
  </si>
  <si>
    <t>ngc5056</t>
  </si>
  <si>
    <t>2005ba</t>
  </si>
  <si>
    <t xml:space="preserve"> Kildahl              </t>
  </si>
  <si>
    <t>2005bd</t>
  </si>
  <si>
    <t>mcg11-2</t>
  </si>
  <si>
    <t>2005be</t>
  </si>
  <si>
    <t>2005bf</t>
  </si>
  <si>
    <t>mcg27-5</t>
  </si>
  <si>
    <t>Ibpec</t>
  </si>
  <si>
    <t xml:space="preserve"> Monard/LOSS          </t>
  </si>
  <si>
    <t>2005bg</t>
  </si>
  <si>
    <t>mcg31-93</t>
  </si>
  <si>
    <t xml:space="preserve"> ROTSE                </t>
  </si>
  <si>
    <t>2005bv</t>
  </si>
  <si>
    <t xml:space="preserve"> MASTER               </t>
  </si>
  <si>
    <t>2005by</t>
  </si>
  <si>
    <t>ugc8701</t>
  </si>
  <si>
    <t>2005ce</t>
  </si>
  <si>
    <t>ic5233</t>
  </si>
  <si>
    <t>2005cp</t>
  </si>
  <si>
    <t>ugc12886</t>
  </si>
  <si>
    <t>2005cr</t>
  </si>
  <si>
    <t>Redshift(M)</t>
  </si>
  <si>
    <t>Rah</t>
  </si>
  <si>
    <t>Ram</t>
  </si>
  <si>
    <t>Ras</t>
  </si>
  <si>
    <t>Dec</t>
  </si>
  <si>
    <t>Decm</t>
  </si>
  <si>
    <t>Decs</t>
  </si>
  <si>
    <t>Bandwidth(M)</t>
  </si>
  <si>
    <t>Bin</t>
  </si>
  <si>
    <t>More</t>
  </si>
  <si>
    <t>Frequency</t>
  </si>
  <si>
    <t>Name</t>
  </si>
  <si>
    <t>Galaxy</t>
  </si>
  <si>
    <t>North/South</t>
  </si>
  <si>
    <t>East/West</t>
  </si>
  <si>
    <r>
      <t>Radial Dist.</t>
    </r>
    <r>
      <rPr>
        <vertAlign val="superscript"/>
        <sz val="10"/>
        <rFont val="Arial"/>
        <family val="2"/>
      </rPr>
      <t>2</t>
    </r>
  </si>
  <si>
    <t>Radial Distance</t>
  </si>
  <si>
    <t>Southeast</t>
  </si>
  <si>
    <t>Southwest</t>
  </si>
  <si>
    <t>Northeast</t>
  </si>
  <si>
    <t>Northwest</t>
  </si>
  <si>
    <t>Type</t>
  </si>
  <si>
    <t>Discoverer</t>
  </si>
  <si>
    <t>anon</t>
  </si>
  <si>
    <t xml:space="preserve">  </t>
  </si>
  <si>
    <t xml:space="preserve">                      </t>
  </si>
  <si>
    <t xml:space="preserve"> Mueller              </t>
  </si>
  <si>
    <t>Ia?</t>
  </si>
  <si>
    <t>Ia</t>
  </si>
  <si>
    <t>Ib?</t>
  </si>
  <si>
    <t>II</t>
  </si>
  <si>
    <t>II?</t>
  </si>
  <si>
    <t>IIp</t>
  </si>
  <si>
    <t>Ib</t>
  </si>
  <si>
    <t>Ic</t>
  </si>
  <si>
    <t>Ib/c?</t>
  </si>
  <si>
    <t>Ib/c</t>
  </si>
  <si>
    <t>IIP</t>
  </si>
  <si>
    <t>93S</t>
  </si>
  <si>
    <t xml:space="preserve">II   </t>
  </si>
  <si>
    <t>93ai</t>
  </si>
  <si>
    <t>ugc3483</t>
  </si>
  <si>
    <t>94K</t>
  </si>
  <si>
    <t>ngc4493</t>
  </si>
  <si>
    <t>94O</t>
  </si>
  <si>
    <t>mark268</t>
  </si>
  <si>
    <t>IIn</t>
  </si>
  <si>
    <t>94ab</t>
  </si>
  <si>
    <t>mcg-05-50-008</t>
  </si>
  <si>
    <t xml:space="preserve">                    </t>
  </si>
  <si>
    <t>95L</t>
  </si>
  <si>
    <t>ngc5157</t>
  </si>
  <si>
    <t>95ab</t>
  </si>
  <si>
    <t>ngc7663</t>
  </si>
  <si>
    <t>95ak</t>
  </si>
  <si>
    <t>ic1844</t>
  </si>
  <si>
    <t xml:space="preserve"> SCP                  </t>
  </si>
  <si>
    <t>96A</t>
  </si>
  <si>
    <t xml:space="preserve">  Evans               </t>
  </si>
  <si>
    <t>96C</t>
  </si>
  <si>
    <t>mcg25-47</t>
  </si>
  <si>
    <t xml:space="preserve">  Mueller             </t>
  </si>
  <si>
    <t>96L</t>
  </si>
  <si>
    <t>eso 266-g10</t>
  </si>
  <si>
    <t>96M</t>
  </si>
  <si>
    <t>96O</t>
  </si>
  <si>
    <t>mcg 03-41-115</t>
  </si>
  <si>
    <t xml:space="preserve"> UKSSS                </t>
  </si>
  <si>
    <t xml:space="preserve"> HZSST                </t>
  </si>
  <si>
    <t>96V</t>
  </si>
  <si>
    <t>ngc3644</t>
  </si>
  <si>
    <t xml:space="preserve"> BAO                  </t>
  </si>
  <si>
    <t xml:space="preserve"> Johnson              </t>
  </si>
  <si>
    <t xml:space="preserve"> Evans                </t>
  </si>
  <si>
    <t>IIn?</t>
  </si>
  <si>
    <t xml:space="preserve"> Pollas               </t>
  </si>
  <si>
    <t>96as</t>
  </si>
  <si>
    <t>96bl</t>
  </si>
  <si>
    <t>IIpec</t>
  </si>
  <si>
    <t>97T</t>
  </si>
  <si>
    <t>ugc6896</t>
  </si>
  <si>
    <t xml:space="preserve"> EROS                 </t>
  </si>
  <si>
    <t>97bn</t>
  </si>
  <si>
    <t>ugc4329</t>
  </si>
  <si>
    <t>Iapec?</t>
  </si>
  <si>
    <t xml:space="preserve"> KAIT                 </t>
  </si>
  <si>
    <t>Iapec</t>
  </si>
  <si>
    <t>97cq</t>
  </si>
  <si>
    <t xml:space="preserve"> MOSST                </t>
  </si>
  <si>
    <t>97cs</t>
  </si>
  <si>
    <t>97ct</t>
  </si>
  <si>
    <t xml:space="preserve"> Schwartz             </t>
  </si>
  <si>
    <t>IIb</t>
  </si>
  <si>
    <t>97di</t>
  </si>
  <si>
    <t>ugc4015</t>
  </si>
  <si>
    <t xml:space="preserve"> Boles                </t>
  </si>
  <si>
    <t>97du</t>
  </si>
  <si>
    <t>eso241-g22</t>
  </si>
  <si>
    <t xml:space="preserve"> Antezana             </t>
  </si>
  <si>
    <t xml:space="preserve"> Wischnjewsky         </t>
  </si>
  <si>
    <t>98C</t>
  </si>
  <si>
    <t>ugc3825</t>
  </si>
  <si>
    <t xml:space="preserve"> Armstrong            </t>
  </si>
  <si>
    <t>98an</t>
  </si>
  <si>
    <t>ugc3683</t>
  </si>
  <si>
    <t xml:space="preserve"> Arbour               </t>
  </si>
  <si>
    <t>98ca</t>
  </si>
  <si>
    <t>98ck</t>
  </si>
  <si>
    <t>eso434-g20</t>
  </si>
  <si>
    <t>98co</t>
  </si>
  <si>
    <t>ngc7131</t>
  </si>
  <si>
    <t xml:space="preserve"> Puckett              </t>
  </si>
  <si>
    <t>98cs</t>
  </si>
  <si>
    <t>ugc10432</t>
  </si>
  <si>
    <t>98cv</t>
  </si>
  <si>
    <t>eso237-g42</t>
  </si>
  <si>
    <t>98cx</t>
  </si>
  <si>
    <t>ngc6209</t>
  </si>
  <si>
    <t xml:space="preserve"> Wassilieff           </t>
  </si>
  <si>
    <t>98ec</t>
  </si>
  <si>
    <t>ugc3576</t>
  </si>
  <si>
    <t>98eg</t>
  </si>
  <si>
    <t>ugc12133</t>
  </si>
  <si>
    <t>98en*</t>
  </si>
  <si>
    <t>ugc3645</t>
  </si>
  <si>
    <t>98et</t>
  </si>
  <si>
    <t xml:space="preserve"> WOOTS                </t>
  </si>
  <si>
    <t>98ex</t>
  </si>
  <si>
    <t>mcg10-16</t>
  </si>
  <si>
    <t>98fa*</t>
  </si>
  <si>
    <t>ugc3513</t>
  </si>
  <si>
    <t>99E</t>
  </si>
  <si>
    <t>IInpec</t>
  </si>
  <si>
    <t>99K</t>
  </si>
  <si>
    <t>99X</t>
  </si>
  <si>
    <t>cgcg180-22</t>
  </si>
  <si>
    <t>99ab</t>
  </si>
  <si>
    <t>99am</t>
  </si>
  <si>
    <t>cgcg60-009</t>
  </si>
  <si>
    <t>99ay</t>
  </si>
  <si>
    <t>99bc</t>
  </si>
  <si>
    <t>ugc4433</t>
  </si>
  <si>
    <t xml:space="preserve"> SCP/NEAT             </t>
  </si>
  <si>
    <t>99be</t>
  </si>
  <si>
    <t>cgcg089-013</t>
  </si>
  <si>
    <t xml:space="preserve"> SCP/SpW              </t>
  </si>
  <si>
    <t>99bg</t>
  </si>
  <si>
    <t>ic758</t>
  </si>
  <si>
    <t>99bh</t>
  </si>
  <si>
    <t>ngc3435</t>
  </si>
  <si>
    <t>99bv</t>
  </si>
  <si>
    <t>mcg25-14</t>
  </si>
  <si>
    <t>99by</t>
  </si>
  <si>
    <t>ngc2841</t>
  </si>
  <si>
    <t xml:space="preserve"> KAIT/Arbour          </t>
  </si>
  <si>
    <t>99cc</t>
  </si>
  <si>
    <t>ngc6038</t>
  </si>
  <si>
    <t>99cf</t>
  </si>
  <si>
    <t>ugc8539</t>
  </si>
  <si>
    <t>99cn</t>
  </si>
  <si>
    <t>mcg38-043</t>
  </si>
  <si>
    <t xml:space="preserve"> TNG                  </t>
  </si>
  <si>
    <t>99df</t>
  </si>
  <si>
    <t>cgcg274-026</t>
  </si>
  <si>
    <t>99do</t>
  </si>
  <si>
    <t>mark922</t>
  </si>
  <si>
    <t>99ei</t>
  </si>
  <si>
    <t>99ew</t>
  </si>
  <si>
    <t>ngc3677</t>
  </si>
  <si>
    <t>99ge</t>
  </si>
  <si>
    <t>ngc309</t>
  </si>
  <si>
    <t>99gp</t>
  </si>
  <si>
    <t>ugc1993</t>
  </si>
  <si>
    <t>2000A</t>
  </si>
  <si>
    <t>mcg59-81</t>
  </si>
  <si>
    <t>2000F</t>
  </si>
  <si>
    <t>ic302</t>
  </si>
  <si>
    <t>2000I</t>
  </si>
  <si>
    <t>ngc2958</t>
  </si>
  <si>
    <t>2000J</t>
  </si>
  <si>
    <t>ugc8510</t>
  </si>
  <si>
    <t>2000O</t>
  </si>
  <si>
    <t>mcg31-61</t>
  </si>
  <si>
    <t xml:space="preserve"> Chassagne            </t>
  </si>
  <si>
    <t>2000Q</t>
  </si>
  <si>
    <t>2000S</t>
  </si>
  <si>
    <t>mcg-1-27-020</t>
  </si>
  <si>
    <t xml:space="preserve"> QUEST                </t>
  </si>
  <si>
    <t>2000au</t>
  </si>
  <si>
    <t>mcg15-14</t>
  </si>
  <si>
    <t>2000bg</t>
  </si>
  <si>
    <t>ngc6240</t>
  </si>
  <si>
    <t xml:space="preserve"> DLS                  </t>
  </si>
  <si>
    <t>2000bk</t>
  </si>
  <si>
    <t>ngc4520</t>
  </si>
  <si>
    <t xml:space="preserve"> NGSST                </t>
  </si>
  <si>
    <t>2000bs</t>
  </si>
  <si>
    <t>ugc10710</t>
  </si>
  <si>
    <t>2000ca</t>
  </si>
  <si>
    <t>eso383-32</t>
  </si>
  <si>
    <t>2000cf</t>
  </si>
  <si>
    <t>mcg11-19-25</t>
  </si>
  <si>
    <t>2000cg</t>
  </si>
  <si>
    <t>ugc10121</t>
  </si>
  <si>
    <t>2000ck</t>
  </si>
  <si>
    <t>ic4355</t>
  </si>
  <si>
    <t>2000cn</t>
  </si>
  <si>
    <t>ugc11064</t>
  </si>
  <si>
    <t>2000co</t>
  </si>
  <si>
    <t>mcg33-17</t>
  </si>
  <si>
    <t>2000cp</t>
  </si>
  <si>
    <t>pgc57064</t>
  </si>
  <si>
    <t>2000cq</t>
  </si>
  <si>
    <t>ugc10354</t>
  </si>
  <si>
    <t>2000cs</t>
  </si>
  <si>
    <t>mcg34-15</t>
  </si>
  <si>
    <t>2000ct</t>
  </si>
  <si>
    <t>2000cv</t>
  </si>
  <si>
    <t>pgc39222</t>
  </si>
  <si>
    <t>2000cw</t>
  </si>
  <si>
    <t>mcg56-7</t>
  </si>
  <si>
    <t>ugc5</t>
  </si>
  <si>
    <t>2000dg</t>
  </si>
  <si>
    <t>mcg1-29</t>
  </si>
  <si>
    <t>2000dn</t>
  </si>
  <si>
    <t>ic1468</t>
  </si>
  <si>
    <t>2000dp</t>
  </si>
  <si>
    <t>ngc1139</t>
  </si>
  <si>
    <t>2000dq</t>
  </si>
  <si>
    <t>mcg6-43</t>
  </si>
  <si>
    <t xml:space="preserve"> Armstrong</t>
  </si>
  <si>
    <t xml:space="preserve"> LOTOSS               </t>
  </si>
  <si>
    <t>2000em</t>
  </si>
  <si>
    <t>2000ep</t>
  </si>
  <si>
    <t>2000er</t>
  </si>
  <si>
    <t>pgc9132</t>
  </si>
  <si>
    <t>2000fa</t>
  </si>
  <si>
    <t>ugc3770</t>
  </si>
  <si>
    <t>2000fo</t>
  </si>
  <si>
    <t>pgc70148</t>
  </si>
  <si>
    <t>2001D</t>
  </si>
  <si>
    <t>ic728</t>
  </si>
  <si>
    <t>2001E</t>
  </si>
  <si>
    <t>ngc3905</t>
  </si>
  <si>
    <t>2001N</t>
  </si>
  <si>
    <t>ngc3327</t>
  </si>
  <si>
    <t>2001S</t>
  </si>
  <si>
    <t>ugc5491</t>
  </si>
  <si>
    <t>2001ag</t>
  </si>
  <si>
    <t>ncg18-9</t>
  </si>
  <si>
    <t>2001ai</t>
  </si>
  <si>
    <t>ngc5278</t>
  </si>
  <si>
    <t>2001aj</t>
  </si>
  <si>
    <t>ugc10243</t>
  </si>
  <si>
    <t>2001ax</t>
  </si>
  <si>
    <t>2001ay</t>
  </si>
  <si>
    <t>ic4423</t>
  </si>
  <si>
    <t>2001az</t>
  </si>
  <si>
    <t>ugc10483</t>
  </si>
  <si>
    <t>2001ba</t>
  </si>
  <si>
    <t>mcg-05-28-1</t>
  </si>
  <si>
    <t>2001bk</t>
  </si>
  <si>
    <t>2001br</t>
  </si>
  <si>
    <t>ugc11260</t>
  </si>
  <si>
    <t>2001cf</t>
  </si>
  <si>
    <t>ugc7020</t>
  </si>
  <si>
    <t xml:space="preserve"> Sala                 </t>
  </si>
  <si>
    <t>2001cg</t>
  </si>
  <si>
    <t>ic3900</t>
  </si>
  <si>
    <t>Iasub</t>
  </si>
  <si>
    <t>2001ck</t>
  </si>
  <si>
    <t>ugc9425</t>
  </si>
  <si>
    <t>2001cp</t>
  </si>
  <si>
    <t>ugc10738</t>
  </si>
  <si>
    <t>2001de</t>
  </si>
  <si>
    <t>ugc12089</t>
  </si>
  <si>
    <t>2001dg</t>
  </si>
  <si>
    <t>cgcg513-10</t>
  </si>
  <si>
    <t>2001dl</t>
  </si>
  <si>
    <t>ugc11725</t>
  </si>
  <si>
    <t>2001dr</t>
  </si>
  <si>
    <t>ngc4932</t>
  </si>
  <si>
    <t xml:space="preserve"> Gabrjelcic           </t>
  </si>
  <si>
    <t xml:space="preserve"> Boles</t>
  </si>
  <si>
    <t>2001ev</t>
  </si>
  <si>
    <t>ugc2653</t>
  </si>
  <si>
    <t>2001ex</t>
  </si>
  <si>
    <t>ugc3595</t>
  </si>
  <si>
    <t>2001fb</t>
  </si>
  <si>
    <t xml:space="preserve"> Rest                 </t>
  </si>
  <si>
    <t>2001fg</t>
  </si>
  <si>
    <t xml:space="preserve"> SDSS                 </t>
  </si>
  <si>
    <t>2001fx</t>
  </si>
  <si>
    <t>ic5345</t>
  </si>
  <si>
    <t>2001gb</t>
  </si>
  <si>
    <t>ic582</t>
  </si>
  <si>
    <t>2001gc</t>
  </si>
  <si>
    <t>ugc3375</t>
  </si>
  <si>
    <t>2001hh</t>
  </si>
  <si>
    <t>mcg-2-57-22</t>
  </si>
  <si>
    <t>2001ib</t>
  </si>
  <si>
    <t>ngc7242</t>
  </si>
  <si>
    <t>2001ic</t>
  </si>
  <si>
    <t>ngc7503</t>
  </si>
  <si>
    <t>2001ie</t>
  </si>
  <si>
    <t>ugc5542</t>
  </si>
  <si>
    <t xml:space="preserve"> Bincoletto           </t>
  </si>
  <si>
    <t>2001if</t>
  </si>
  <si>
    <t>2001ij</t>
  </si>
  <si>
    <t>2001iq</t>
  </si>
  <si>
    <t>2002G</t>
  </si>
  <si>
    <t>2002am</t>
  </si>
  <si>
    <t>ngc3746</t>
  </si>
  <si>
    <t>2002as</t>
  </si>
  <si>
    <t>ugc3418</t>
  </si>
  <si>
    <t>2002bf</t>
  </si>
  <si>
    <t>cgcg266-031</t>
  </si>
  <si>
    <t>2002br</t>
  </si>
  <si>
    <t>mcg27-61</t>
  </si>
  <si>
    <t xml:space="preserve"> LOTOSS</t>
  </si>
  <si>
    <t>2002bz</t>
  </si>
  <si>
    <t>mcg34-33</t>
  </si>
  <si>
    <t>2002ch</t>
  </si>
  <si>
    <t>2002ck</t>
  </si>
  <si>
    <t>ugc10030</t>
  </si>
  <si>
    <t>2002cu</t>
  </si>
  <si>
    <t>ngc6575</t>
  </si>
  <si>
    <t>2002db</t>
  </si>
  <si>
    <t>ngc5683</t>
  </si>
  <si>
    <t>2002de</t>
  </si>
  <si>
    <t>ngc6104</t>
  </si>
  <si>
    <t>2002df</t>
  </si>
  <si>
    <t>mcg-1-53-6</t>
  </si>
  <si>
    <t>ic5145</t>
  </si>
  <si>
    <t>2002dt</t>
  </si>
  <si>
    <t>eso516-g5</t>
  </si>
  <si>
    <t>2002dy</t>
  </si>
  <si>
    <t>mcg-1-59-24</t>
  </si>
  <si>
    <t>2002ef</t>
  </si>
  <si>
    <t>ngc7761</t>
  </si>
  <si>
    <t xml:space="preserve"> NEAT                 </t>
  </si>
  <si>
    <t>2002el</t>
  </si>
  <si>
    <t>ngc6986</t>
  </si>
  <si>
    <t>2002et</t>
  </si>
  <si>
    <t>mcg-4-47-10</t>
  </si>
  <si>
    <t>2002ex</t>
  </si>
  <si>
    <t>2002ez</t>
  </si>
  <si>
    <t>2002fs</t>
  </si>
  <si>
    <t>2002gn</t>
  </si>
  <si>
    <t>2002gx</t>
  </si>
  <si>
    <t>ngc6962</t>
  </si>
  <si>
    <t>2002hd</t>
  </si>
  <si>
    <t>mcg-1-23-8</t>
  </si>
  <si>
    <t>2002he</t>
  </si>
  <si>
    <t>ugc4322</t>
  </si>
  <si>
    <t>2002hj</t>
  </si>
  <si>
    <t>2002hu</t>
  </si>
  <si>
    <t>mcg6-12</t>
  </si>
  <si>
    <t>2002hx</t>
  </si>
  <si>
    <t>pgc23727</t>
  </si>
  <si>
    <t>2002ik</t>
  </si>
  <si>
    <t>2002je</t>
  </si>
  <si>
    <t>2002jy</t>
  </si>
  <si>
    <t>ngc477</t>
  </si>
  <si>
    <t>2002kf</t>
  </si>
  <si>
    <t xml:space="preserve"> Hudson               </t>
  </si>
  <si>
    <t>2003A</t>
  </si>
  <si>
    <t>ugc5904</t>
  </si>
  <si>
    <t>2003K</t>
  </si>
  <si>
    <t>ic1129</t>
  </si>
  <si>
    <t>2003L</t>
  </si>
  <si>
    <t>ngc3506</t>
  </si>
  <si>
    <t xml:space="preserve"> Boles/LOTOSS         </t>
  </si>
  <si>
    <t>2003S</t>
  </si>
  <si>
    <t>2003U</t>
  </si>
  <si>
    <t>ngc6365A</t>
  </si>
  <si>
    <t>2003W</t>
  </si>
  <si>
    <t>ugc5234</t>
  </si>
  <si>
    <t>2003ad</t>
  </si>
  <si>
    <t>2003ae</t>
  </si>
  <si>
    <t>2003af</t>
  </si>
  <si>
    <t>2003ag</t>
  </si>
  <si>
    <t>ugc6440</t>
  </si>
  <si>
    <t>2003ah</t>
  </si>
  <si>
    <t>2003ai</t>
  </si>
  <si>
    <t>ic4062</t>
  </si>
  <si>
    <t>2003an</t>
  </si>
  <si>
    <t>mcg32-22</t>
  </si>
  <si>
    <t>2003ap</t>
  </si>
  <si>
    <t>2003at</t>
  </si>
  <si>
    <t>mcg20-2</t>
  </si>
  <si>
    <t>2003au</t>
  </si>
  <si>
    <t>ngc6095</t>
  </si>
  <si>
    <t>2003bf</t>
  </si>
  <si>
    <t>2003ch</t>
  </si>
  <si>
    <t>ugc3787</t>
  </si>
  <si>
    <t>2003cq</t>
  </si>
  <si>
    <t>ngc3978</t>
  </si>
  <si>
    <t>2003cv</t>
  </si>
  <si>
    <t>2003cx</t>
  </si>
  <si>
    <t>2003dt</t>
  </si>
  <si>
    <t>2003ee</t>
  </si>
  <si>
    <t>2003eh</t>
  </si>
  <si>
    <t>mcg29-3</t>
  </si>
  <si>
    <t>2003ek</t>
  </si>
  <si>
    <t>2003ev</t>
  </si>
  <si>
    <t>2003fa</t>
  </si>
  <si>
    <t>mcg36-33</t>
  </si>
  <si>
    <t>2003fc</t>
  </si>
  <si>
    <t>2003gn</t>
  </si>
  <si>
    <t>2003gq</t>
  </si>
  <si>
    <t>ngc7407</t>
  </si>
  <si>
    <t>2003gx</t>
  </si>
  <si>
    <t>mcg3-7</t>
  </si>
  <si>
    <t>2003hy</t>
  </si>
  <si>
    <t>2003hz</t>
  </si>
  <si>
    <t>pgc17866</t>
  </si>
  <si>
    <t>2003ib</t>
  </si>
  <si>
    <t>mcg-4-48-15</t>
  </si>
  <si>
    <t>2003ir</t>
  </si>
  <si>
    <t>ugc3726</t>
  </si>
  <si>
    <t>2003it</t>
  </si>
  <si>
    <t>ugc40</t>
  </si>
  <si>
    <t>2003iu</t>
  </si>
  <si>
    <t>ugc1393</t>
  </si>
  <si>
    <t>2003iv</t>
  </si>
  <si>
    <t>pgc10738</t>
  </si>
  <si>
    <t>2003jh</t>
  </si>
  <si>
    <t>mcg-2-11-30</t>
  </si>
  <si>
    <t>2003ka</t>
  </si>
  <si>
    <t>mcg50-20</t>
  </si>
  <si>
    <t xml:space="preserve"> LOSS                 </t>
  </si>
  <si>
    <t>2003kh</t>
  </si>
  <si>
    <t>ugc11491</t>
  </si>
  <si>
    <t>2003ki</t>
  </si>
  <si>
    <t>mcg10-3</t>
  </si>
  <si>
    <t>2003kw</t>
  </si>
  <si>
    <t>ugc6314</t>
  </si>
  <si>
    <t>2003la</t>
  </si>
  <si>
    <t>mcg15-8</t>
  </si>
  <si>
    <t>2003lc</t>
  </si>
  <si>
    <t>ugc934</t>
  </si>
  <si>
    <t>2003lq</t>
  </si>
  <si>
    <t xml:space="preserve"> Chen                 </t>
  </si>
  <si>
    <t>2004H</t>
  </si>
  <si>
    <t>ic708</t>
  </si>
  <si>
    <t>2004I</t>
  </si>
  <si>
    <t>ngc1072</t>
  </si>
  <si>
    <t>2004J</t>
  </si>
  <si>
    <t>eso554-g33</t>
  </si>
  <si>
    <t>2004K</t>
  </si>
  <si>
    <t>eso579-g22</t>
  </si>
  <si>
    <t>2004L</t>
  </si>
  <si>
    <t>mcg27-38</t>
  </si>
  <si>
    <t>2004T</t>
  </si>
  <si>
    <t>ugc6038</t>
  </si>
  <si>
    <t>2004V</t>
  </si>
  <si>
    <t>2004ak</t>
  </si>
  <si>
    <t>ugc4436</t>
  </si>
  <si>
    <t>2004an</t>
  </si>
  <si>
    <t>ic4483</t>
  </si>
  <si>
    <t>2004as</t>
  </si>
  <si>
    <t>2004at</t>
  </si>
  <si>
    <t>mcg10-16-37</t>
  </si>
  <si>
    <t>2004au</t>
  </si>
  <si>
    <t>mcg42-2</t>
  </si>
  <si>
    <t>2004av</t>
  </si>
  <si>
    <t>eso571-g15</t>
  </si>
  <si>
    <t>Median</t>
  </si>
  <si>
    <t>Distance(med.)</t>
  </si>
  <si>
    <t>Bandwidth(Log M)</t>
  </si>
  <si>
    <t>Bandwidth(Condensed)</t>
  </si>
  <si>
    <t>L(kpc)</t>
  </si>
  <si>
    <t>D(mpc)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</si>
</sst>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16.75"/>
      <name val="Arial"/>
      <family val="2"/>
    </font>
    <font>
      <b/>
      <sz val="16.75"/>
      <color indexed="62"/>
      <name val="Arial"/>
      <family val="2"/>
    </font>
    <font>
      <sz val="10"/>
      <color indexed="9"/>
      <name val="Arial"/>
      <family val="0"/>
    </font>
    <font>
      <b/>
      <sz val="16.75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62"/>
      <name val="Arial"/>
      <family val="2"/>
    </font>
    <font>
      <b/>
      <sz val="16.75"/>
      <name val="Arial"/>
      <family val="2"/>
    </font>
    <font>
      <b/>
      <sz val="20"/>
      <name val="Arial"/>
      <family val="2"/>
    </font>
    <font>
      <sz val="15.5"/>
      <name val="Arial"/>
      <family val="2"/>
    </font>
    <font>
      <b/>
      <sz val="15.5"/>
      <color indexed="22"/>
      <name val="Arial"/>
      <family val="2"/>
    </font>
    <font>
      <sz val="16.5"/>
      <name val="Arial"/>
      <family val="0"/>
    </font>
    <font>
      <b/>
      <sz val="16.5"/>
      <color indexed="9"/>
      <name val="Arial"/>
      <family val="2"/>
    </font>
    <font>
      <sz val="16.5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 Middle Distance Histogram</a:t>
            </a:r>
          </a:p>
        </c:rich>
      </c:tx>
      <c:layout/>
      <c:spPr>
        <a:noFill/>
        <a:ln>
          <a:noFill/>
        </a:ln>
      </c:spPr>
    </c:title>
    <c:view3D>
      <c:rotX val="14"/>
      <c:rotY val="21"/>
      <c:depthPercent val="100"/>
      <c:rAngAx val="1"/>
    </c:view3D>
    <c:plotArea>
      <c:layout>
        <c:manualLayout>
          <c:xMode val="edge"/>
          <c:yMode val="edge"/>
          <c:x val="0.00975"/>
          <c:y val="0.1165"/>
          <c:w val="0.980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'NewHist(Radial)'!$B$1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'NewHist(Radial)'!$A$2:$A$22</c:f>
              <c:strCache/>
            </c:strRef>
          </c:cat>
          <c:val>
            <c:numRef>
              <c:f>'NewHist(Radial)'!$B$2:$B$22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gapWidth val="0"/>
        <c:shape val="box"/>
        <c:axId val="50639713"/>
        <c:axId val="53104234"/>
      </c:bar3DChart>
      <c:cat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Frequency(#of Supernovae)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25"/>
          <c:y val="0.92875"/>
          <c:w val="0.135"/>
          <c:h val="0.04525"/>
        </c:manualLayout>
      </c:layout>
      <c:overlay val="0"/>
      <c:spPr>
        <a:noFill/>
        <a:ln w="25400">
          <a:solidFill>
            <a:srgbClr val="FFCC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0000"/>
        </a:solidFill>
        <a:ln w="12700">
          <a:solidFill>
            <a:srgbClr val="FFFFFF"/>
          </a:solidFill>
        </a:ln>
      </c:spPr>
      <c:thickness val="0"/>
    </c:floor>
    <c:sideWall>
      <c:spPr>
        <a:solidFill>
          <a:srgbClr val="000000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000000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Middle Logarithmic Graph</a:t>
            </a:r>
          </a:p>
        </c:rich>
      </c:tx>
      <c:layout>
        <c:manualLayout>
          <c:xMode val="factor"/>
          <c:yMode val="factor"/>
          <c:x val="0.07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65"/>
          <c:w val="0.9802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'Log Form(M)'!$B$1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Form(M)'!$A$2:$A$18</c:f>
              <c:strCache/>
            </c:strRef>
          </c:cat>
          <c:val>
            <c:numRef>
              <c:f>'Log Form(M)'!$B$5:$B$18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Width val="0"/>
        <c:shape val="box"/>
        <c:axId val="8176059"/>
        <c:axId val="6475668"/>
      </c:bar3DChart>
      <c:cat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45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Frequency(# of Supernovae)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5"/>
          <c:y val="0.93525"/>
        </c:manualLayout>
      </c:layout>
      <c:overlay val="0"/>
      <c:spPr>
        <a:noFill/>
      </c:spPr>
    </c:legend>
    <c:floor>
      <c:spPr>
        <a:gradFill rotWithShape="1">
          <a:gsLst>
            <a:gs pos="0">
              <a:srgbClr val="96AB94"/>
            </a:gs>
            <a:gs pos="17000">
              <a:srgbClr val="D4DEFF"/>
            </a:gs>
            <a:gs pos="47000">
              <a:srgbClr val="D4DEFF"/>
            </a:gs>
            <a:gs pos="100000">
              <a:srgbClr val="8488C4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8488C4"/>
            </a:gs>
            <a:gs pos="26500">
              <a:srgbClr val="D4DEFF"/>
            </a:gs>
            <a:gs pos="41500">
              <a:srgbClr val="D4DEFF"/>
            </a:gs>
            <a:gs pos="50000">
              <a:srgbClr val="96AB94"/>
            </a:gs>
            <a:gs pos="58500">
              <a:srgbClr val="D4DEFF"/>
            </a:gs>
            <a:gs pos="73500">
              <a:srgbClr val="D4DEFF"/>
            </a:gs>
            <a:gs pos="100000">
              <a:srgbClr val="8488C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26500">
              <a:srgbClr val="D4DEFF"/>
            </a:gs>
            <a:gs pos="41500">
              <a:srgbClr val="D4DEFF"/>
            </a:gs>
            <a:gs pos="50000">
              <a:srgbClr val="96AB94"/>
            </a:gs>
            <a:gs pos="58500">
              <a:srgbClr val="D4DEFF"/>
            </a:gs>
            <a:gs pos="73500">
              <a:srgbClr val="D4DEFF"/>
            </a:gs>
            <a:gs pos="100000">
              <a:srgbClr val="8488C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26500">
          <a:srgbClr val="D4DEFF"/>
        </a:gs>
        <a:gs pos="41500">
          <a:srgbClr val="D4DEFF"/>
        </a:gs>
        <a:gs pos="50000">
          <a:srgbClr val="96AB94"/>
        </a:gs>
        <a:gs pos="58500">
          <a:srgbClr val="D4DEFF"/>
        </a:gs>
        <a:gs pos="73500">
          <a:srgbClr val="D4DEFF"/>
        </a:gs>
        <a:gs pos="100000">
          <a:srgbClr val="8488C4"/>
        </a:gs>
      </a:gsLst>
      <a:lin ang="5400000" scaled="1"/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Middle Frequency Histogram (Condensed)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6"/>
          <c:w val="0.98025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'Histogram(Cond.)Linear'!$B$1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3333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'Histogram(Cond.)Linear'!$A$2:$A$12</c:f>
              <c:strCache/>
            </c:strRef>
          </c:cat>
          <c:val>
            <c:numRef>
              <c:f>'Histogram(Cond.)Linear'!$B$2:$B$12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0"/>
        <c:shape val="box"/>
        <c:axId val="58281013"/>
        <c:axId val="54767070"/>
      </c:bar3DChart>
      <c:cat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Radial Distance(Arcsec)</a:t>
                </a:r>
              </a:p>
            </c:rich>
          </c:tx>
          <c:layout>
            <c:manualLayout>
              <c:xMode val="factor"/>
              <c:yMode val="factor"/>
              <c:x val="0.063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Frequency(# of Supernovae)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6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92525"/>
        </c:manualLayout>
      </c:layout>
      <c:overlay val="0"/>
      <c:spPr>
        <a:noFill/>
        <a:ln w="25400">
          <a:solidFill/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333399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333399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333399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Bin II(log~kpc)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075"/>
          <c:w val="0.980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'BinII(log)'!$B$1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'BinII(log)'!$A$2:$A$17</c:f>
              <c:strCache/>
            </c:strRef>
          </c:cat>
          <c:val>
            <c:numRef>
              <c:f>'BinII(log)'!$B$5:$B$17</c:f>
              <c:numCache/>
            </c:numRef>
          </c:val>
          <c:shape val="box"/>
        </c:ser>
        <c:gapWidth val="0"/>
        <c:shape val="box"/>
        <c:axId val="23141583"/>
        <c:axId val="6947656"/>
      </c:bar3DChart>
      <c:cat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3325"/>
          <c:y val="0.933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0000"/>
            </a:gs>
            <a:gs pos="50000">
              <a:srgbClr val="003366"/>
            </a:gs>
            <a:gs pos="100000">
              <a:srgbClr val="0000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80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000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Bin II(3x's~kpc)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875"/>
          <c:w val="0.979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'BinII(3''s)'!$B$1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'BinII(3''s)'!$A$2:$A$13</c:f>
              <c:strCache/>
            </c:strRef>
          </c:cat>
          <c:val>
            <c:numRef>
              <c:f>'BinII(3''s)'!$B$2:$B$13</c:f>
              <c:numCache/>
            </c:numRef>
          </c:val>
          <c:shape val="box"/>
        </c:ser>
        <c:gapWidth val="0"/>
        <c:shape val="box"/>
        <c:axId val="62528905"/>
        <c:axId val="25889234"/>
      </c:bar3DChart>
      <c:catAx>
        <c:axId val="6252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Projected Distance from Galaxy Ctr.(kpc)</a:t>
                </a:r>
              </a:p>
            </c:rich>
          </c:tx>
          <c:layout>
            <c:manualLayout>
              <c:xMode val="factor"/>
              <c:yMode val="factor"/>
              <c:x val="0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"/>
          <c:y val="0.926"/>
          <c:w val="0.14175"/>
          <c:h val="0.05075"/>
        </c:manualLayout>
      </c:layout>
      <c:overlay val="0"/>
      <c:spPr>
        <a:noFill/>
        <a:ln w="254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lin ang="5400000" scaled="1"/>
        </a:gradFill>
        <a:ln w="3175">
          <a:solidFill>
            <a:srgbClr val="C0C0C0"/>
          </a:solidFill>
        </a:ln>
      </c:spPr>
      <c:thickness val="0"/>
    </c:floor>
    <c:side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3366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3366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19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828800" y="171450"/>
        <a:ext cx="97536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19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828800" y="171450"/>
        <a:ext cx="97536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0</xdr:rowOff>
    </xdr:from>
    <xdr:to>
      <xdr:col>18</xdr:col>
      <xdr:colOff>600075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819275" y="161925"/>
        <a:ext cx="975360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18</xdr:col>
      <xdr:colOff>600075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838325" y="323850"/>
        <a:ext cx="97345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142875</xdr:rowOff>
    </xdr:from>
    <xdr:to>
      <xdr:col>18</xdr:col>
      <xdr:colOff>19050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828800" y="466725"/>
        <a:ext cx="91630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34" sqref="B34"/>
    </sheetView>
  </sheetViews>
  <sheetFormatPr defaultColWidth="9.140625" defaultRowHeight="12.75"/>
  <sheetData>
    <row r="1" spans="1:2" ht="12.75">
      <c r="A1" s="18" t="s">
        <v>80</v>
      </c>
      <c r="B1" s="19" t="s">
        <v>82</v>
      </c>
    </row>
    <row r="2" spans="1:2" ht="12.75">
      <c r="A2" s="20">
        <v>3</v>
      </c>
      <c r="B2" s="21">
        <v>13</v>
      </c>
    </row>
    <row r="3" spans="1:2" ht="12.75">
      <c r="A3" s="20">
        <v>6</v>
      </c>
      <c r="B3" s="21">
        <v>40</v>
      </c>
    </row>
    <row r="4" spans="1:2" ht="12.75">
      <c r="A4" s="20">
        <v>9</v>
      </c>
      <c r="B4" s="21">
        <v>48</v>
      </c>
    </row>
    <row r="5" spans="1:2" ht="12.75">
      <c r="A5" s="20">
        <v>12</v>
      </c>
      <c r="B5" s="21">
        <v>38</v>
      </c>
    </row>
    <row r="6" spans="1:2" ht="12.75">
      <c r="A6" s="20">
        <v>15</v>
      </c>
      <c r="B6" s="21">
        <v>25</v>
      </c>
    </row>
    <row r="7" spans="1:2" ht="12.75">
      <c r="A7" s="20">
        <v>18</v>
      </c>
      <c r="B7" s="21">
        <v>22</v>
      </c>
    </row>
    <row r="8" spans="1:2" ht="12.75">
      <c r="A8" s="20">
        <v>21</v>
      </c>
      <c r="B8" s="21">
        <v>12</v>
      </c>
    </row>
    <row r="9" spans="1:2" ht="12.75">
      <c r="A9" s="20">
        <v>24</v>
      </c>
      <c r="B9" s="21">
        <v>9</v>
      </c>
    </row>
    <row r="10" spans="1:2" ht="12.75">
      <c r="A10" s="20">
        <v>27</v>
      </c>
      <c r="B10" s="21">
        <v>10</v>
      </c>
    </row>
    <row r="11" spans="1:2" ht="12.75">
      <c r="A11" s="20">
        <v>30</v>
      </c>
      <c r="B11" s="21">
        <v>6</v>
      </c>
    </row>
    <row r="12" spans="1:2" ht="12.75">
      <c r="A12" s="20">
        <v>33</v>
      </c>
      <c r="B12" s="21">
        <v>5</v>
      </c>
    </row>
    <row r="13" spans="1:2" ht="12.75">
      <c r="A13" s="20">
        <v>36</v>
      </c>
      <c r="B13" s="21">
        <v>3</v>
      </c>
    </row>
    <row r="14" spans="1:2" ht="12.75">
      <c r="A14" s="20">
        <v>39</v>
      </c>
      <c r="B14" s="21">
        <v>5</v>
      </c>
    </row>
    <row r="15" spans="1:2" ht="12.75">
      <c r="A15" s="20">
        <v>42</v>
      </c>
      <c r="B15" s="21">
        <v>1</v>
      </c>
    </row>
    <row r="16" spans="1:2" ht="12.75">
      <c r="A16" s="20">
        <v>45</v>
      </c>
      <c r="B16" s="21">
        <v>2</v>
      </c>
    </row>
    <row r="17" spans="1:2" ht="12.75">
      <c r="A17" s="20">
        <v>48</v>
      </c>
      <c r="B17" s="21">
        <v>1</v>
      </c>
    </row>
    <row r="18" spans="1:2" ht="12.75">
      <c r="A18" s="20">
        <v>51</v>
      </c>
      <c r="B18" s="21">
        <v>2</v>
      </c>
    </row>
    <row r="19" spans="1:2" ht="12.75">
      <c r="A19" s="20">
        <v>54</v>
      </c>
      <c r="B19" s="21">
        <v>2</v>
      </c>
    </row>
    <row r="20" spans="1:2" ht="12.75">
      <c r="A20" s="20">
        <v>57</v>
      </c>
      <c r="B20" s="21">
        <v>0</v>
      </c>
    </row>
    <row r="21" spans="1:2" ht="12.75">
      <c r="A21" s="20">
        <v>60</v>
      </c>
      <c r="B21" s="21">
        <v>1</v>
      </c>
    </row>
    <row r="22" spans="1:2" ht="12.75">
      <c r="A22" s="22" t="s">
        <v>81</v>
      </c>
      <c r="B22" s="23">
        <v>5</v>
      </c>
    </row>
  </sheetData>
  <printOptions/>
  <pageMargins left="0.75" right="0.75" top="1" bottom="1" header="0.5" footer="0.5"/>
  <pageSetup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39" sqref="A39"/>
    </sheetView>
  </sheetViews>
  <sheetFormatPr defaultColWidth="9.140625" defaultRowHeight="12.75"/>
  <sheetData>
    <row r="1" spans="1:2" ht="12.75">
      <c r="A1" s="18" t="s">
        <v>80</v>
      </c>
      <c r="B1" s="19" t="s">
        <v>82</v>
      </c>
    </row>
    <row r="2" spans="1:2" ht="12.75">
      <c r="A2" s="20">
        <v>0.1</v>
      </c>
      <c r="B2" s="21">
        <v>0</v>
      </c>
    </row>
    <row r="3" spans="1:2" ht="12.75">
      <c r="A3" s="20">
        <v>0.15848931924611132</v>
      </c>
      <c r="B3" s="21">
        <v>0</v>
      </c>
    </row>
    <row r="4" spans="1:2" ht="12.75">
      <c r="A4" s="20">
        <v>0.251188643150958</v>
      </c>
      <c r="B4" s="21">
        <v>0</v>
      </c>
    </row>
    <row r="5" spans="1:2" ht="12.75">
      <c r="A5" s="20">
        <v>0.3981071705534972</v>
      </c>
      <c r="B5" s="21">
        <v>0</v>
      </c>
    </row>
    <row r="6" spans="1:2" ht="12.75">
      <c r="A6" s="20">
        <v>0.6309573444801932</v>
      </c>
      <c r="B6" s="21">
        <v>2</v>
      </c>
    </row>
    <row r="7" spans="1:2" ht="12.75">
      <c r="A7" s="20">
        <v>1</v>
      </c>
      <c r="B7" s="21">
        <v>1</v>
      </c>
    </row>
    <row r="8" spans="1:2" ht="12.75">
      <c r="A8" s="20">
        <v>1.5848931924611136</v>
      </c>
      <c r="B8" s="21">
        <v>3</v>
      </c>
    </row>
    <row r="9" spans="1:2" ht="12.75">
      <c r="A9" s="20">
        <v>2.5118864315095806</v>
      </c>
      <c r="B9" s="21">
        <v>2</v>
      </c>
    </row>
    <row r="10" spans="1:2" ht="12.75">
      <c r="A10" s="20">
        <v>3.9810717055349727</v>
      </c>
      <c r="B10" s="21">
        <v>16</v>
      </c>
    </row>
    <row r="11" spans="1:2" ht="12.75">
      <c r="A11" s="20">
        <v>6.309573444801934</v>
      </c>
      <c r="B11" s="21">
        <v>36</v>
      </c>
    </row>
    <row r="12" spans="1:2" ht="12.75">
      <c r="A12" s="20">
        <v>10</v>
      </c>
      <c r="B12" s="21">
        <v>55</v>
      </c>
    </row>
    <row r="13" spans="1:2" ht="12.75">
      <c r="A13" s="20">
        <v>15.848931924611136</v>
      </c>
      <c r="B13" s="21">
        <v>56</v>
      </c>
    </row>
    <row r="14" spans="1:2" ht="12.75">
      <c r="A14" s="20">
        <v>25.1188643150958</v>
      </c>
      <c r="B14" s="21">
        <v>39</v>
      </c>
    </row>
    <row r="15" spans="1:2" ht="12.75">
      <c r="A15" s="20">
        <v>39.810717055349755</v>
      </c>
      <c r="B15" s="21">
        <v>27</v>
      </c>
    </row>
    <row r="16" spans="1:2" ht="12.75">
      <c r="A16" s="20">
        <v>63.095734448019364</v>
      </c>
      <c r="B16" s="21">
        <v>9</v>
      </c>
    </row>
    <row r="17" spans="1:2" ht="12.75">
      <c r="A17" s="20">
        <v>100</v>
      </c>
      <c r="B17" s="21">
        <v>3</v>
      </c>
    </row>
    <row r="18" spans="1:2" ht="12.75">
      <c r="A18" s="22" t="s">
        <v>81</v>
      </c>
      <c r="B18" s="23">
        <v>1</v>
      </c>
    </row>
  </sheetData>
  <printOptions/>
  <pageMargins left="0.75" right="0.75" top="1" bottom="1" header="0.5" footer="0.5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49" sqref="C49"/>
    </sheetView>
  </sheetViews>
  <sheetFormatPr defaultColWidth="9.140625" defaultRowHeight="12.75"/>
  <sheetData>
    <row r="1" spans="1:2" ht="12.75">
      <c r="A1" s="12" t="s">
        <v>80</v>
      </c>
      <c r="B1" s="12" t="s">
        <v>82</v>
      </c>
    </row>
    <row r="2" spans="1:2" ht="12.75">
      <c r="A2" s="9">
        <v>26.45454545231568</v>
      </c>
      <c r="B2" s="10">
        <v>214</v>
      </c>
    </row>
    <row r="3" spans="1:2" ht="12.75">
      <c r="A3" s="9">
        <v>52.90909090463136</v>
      </c>
      <c r="B3" s="10">
        <v>29</v>
      </c>
    </row>
    <row r="4" spans="1:2" ht="12.75">
      <c r="A4" s="9">
        <v>79.36363635694704</v>
      </c>
      <c r="B4" s="10">
        <v>5</v>
      </c>
    </row>
    <row r="5" spans="1:2" ht="12.75">
      <c r="A5" s="9">
        <v>105.81818180926273</v>
      </c>
      <c r="B5" s="10">
        <v>1</v>
      </c>
    </row>
    <row r="6" spans="1:2" ht="12.75">
      <c r="A6" s="9">
        <v>132.2727272615784</v>
      </c>
      <c r="B6" s="10">
        <v>0</v>
      </c>
    </row>
    <row r="7" spans="1:2" ht="12.75">
      <c r="A7" s="9">
        <v>158.72727271389408</v>
      </c>
      <c r="B7" s="10">
        <v>1</v>
      </c>
    </row>
    <row r="8" spans="1:2" ht="12.75">
      <c r="A8" s="9">
        <v>185.18181816620978</v>
      </c>
      <c r="B8" s="10">
        <v>0</v>
      </c>
    </row>
    <row r="9" spans="1:2" ht="12.75">
      <c r="A9" s="9">
        <v>211.63636361852545</v>
      </c>
      <c r="B9" s="10">
        <v>0</v>
      </c>
    </row>
    <row r="10" spans="1:2" ht="12.75">
      <c r="A10" s="9">
        <v>238.09090907084112</v>
      </c>
      <c r="B10" s="10">
        <v>0</v>
      </c>
    </row>
    <row r="11" spans="1:2" ht="12.75">
      <c r="A11" s="9">
        <v>264.5454545231568</v>
      </c>
      <c r="B11" s="10">
        <v>0</v>
      </c>
    </row>
    <row r="12" spans="1:2" ht="13.5" thickBot="1">
      <c r="A12" s="11" t="s">
        <v>81</v>
      </c>
      <c r="B12" s="11">
        <v>0</v>
      </c>
    </row>
  </sheetData>
  <printOptions/>
  <pageMargins left="0.75" right="0.75" top="1" bottom="1" header="0.5" footer="0.5"/>
  <pageSetup horizontalDpi="600" verticalDpi="600" orientation="landscape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34" sqref="A34"/>
    </sheetView>
  </sheetViews>
  <sheetFormatPr defaultColWidth="9.140625" defaultRowHeight="12.75"/>
  <sheetData>
    <row r="1" spans="1:2" ht="12.75">
      <c r="A1" s="12" t="s">
        <v>80</v>
      </c>
      <c r="B1" s="12" t="s">
        <v>82</v>
      </c>
    </row>
    <row r="2" spans="1:2" ht="12.75">
      <c r="A2" s="9">
        <v>0.1</v>
      </c>
      <c r="B2" s="10">
        <v>0</v>
      </c>
    </row>
    <row r="3" spans="1:2" ht="12.75">
      <c r="A3" s="9">
        <v>0.15848931924611132</v>
      </c>
      <c r="B3" s="10">
        <v>0</v>
      </c>
    </row>
    <row r="4" spans="1:2" ht="12.75">
      <c r="A4" s="9">
        <v>0.251188643150958</v>
      </c>
      <c r="B4" s="10">
        <v>0</v>
      </c>
    </row>
    <row r="5" spans="1:2" ht="12.75">
      <c r="A5" s="9">
        <v>0.3981071705534972</v>
      </c>
      <c r="B5" s="10">
        <v>3</v>
      </c>
    </row>
    <row r="6" spans="1:2" ht="12.75">
      <c r="A6" s="9">
        <v>0.6309573444801932</v>
      </c>
      <c r="B6" s="10">
        <v>1</v>
      </c>
    </row>
    <row r="7" spans="1:2" ht="12.75">
      <c r="A7" s="9">
        <v>1</v>
      </c>
      <c r="B7" s="10">
        <v>1</v>
      </c>
    </row>
    <row r="8" spans="1:2" ht="12.75">
      <c r="A8" s="9">
        <v>1.5848931924611136</v>
      </c>
      <c r="B8" s="10">
        <v>7</v>
      </c>
    </row>
    <row r="9" spans="1:2" ht="12.75">
      <c r="A9" s="9">
        <v>2.5118864315095806</v>
      </c>
      <c r="B9" s="10">
        <v>17</v>
      </c>
    </row>
    <row r="10" spans="1:2" ht="12.75">
      <c r="A10" s="9">
        <v>3.9810717055349727</v>
      </c>
      <c r="B10" s="10">
        <v>43</v>
      </c>
    </row>
    <row r="11" spans="1:2" ht="12.75">
      <c r="A11" s="9">
        <v>6.309573444801934</v>
      </c>
      <c r="B11" s="10">
        <v>62</v>
      </c>
    </row>
    <row r="12" spans="1:2" ht="12.75">
      <c r="A12" s="9">
        <v>10</v>
      </c>
      <c r="B12" s="10">
        <v>55</v>
      </c>
    </row>
    <row r="13" spans="1:2" ht="12.75">
      <c r="A13" s="9">
        <v>15.848931924611136</v>
      </c>
      <c r="B13" s="10">
        <v>25</v>
      </c>
    </row>
    <row r="14" spans="1:2" ht="12.75">
      <c r="A14" s="9">
        <v>25.1188643150958</v>
      </c>
      <c r="B14" s="10">
        <v>22</v>
      </c>
    </row>
    <row r="15" spans="1:2" ht="12.75">
      <c r="A15" s="9">
        <v>39.810717055349755</v>
      </c>
      <c r="B15" s="10">
        <v>10</v>
      </c>
    </row>
    <row r="16" spans="1:2" ht="12.75">
      <c r="A16" s="9">
        <v>63.095734448019364</v>
      </c>
      <c r="B16" s="10">
        <v>3</v>
      </c>
    </row>
    <row r="17" spans="1:2" ht="13.5" thickBot="1">
      <c r="A17" s="11" t="s">
        <v>81</v>
      </c>
      <c r="B17" s="1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F46" sqref="F46"/>
    </sheetView>
  </sheetViews>
  <sheetFormatPr defaultColWidth="9.140625" defaultRowHeight="12.75"/>
  <sheetData>
    <row r="1" spans="1:2" ht="12.75">
      <c r="A1" s="12" t="s">
        <v>80</v>
      </c>
      <c r="B1" s="12" t="s">
        <v>82</v>
      </c>
    </row>
    <row r="2" spans="1:2" ht="12.75">
      <c r="A2" s="9">
        <v>3</v>
      </c>
      <c r="B2" s="10">
        <v>46</v>
      </c>
    </row>
    <row r="3" spans="1:2" ht="12.75">
      <c r="A3" s="9">
        <v>6</v>
      </c>
      <c r="B3" s="10">
        <v>81</v>
      </c>
    </row>
    <row r="4" spans="1:2" ht="12.75">
      <c r="A4" s="9">
        <v>9</v>
      </c>
      <c r="B4" s="10">
        <v>48</v>
      </c>
    </row>
    <row r="5" spans="1:2" ht="12.75">
      <c r="A5" s="9">
        <v>12</v>
      </c>
      <c r="B5" s="10">
        <v>22</v>
      </c>
    </row>
    <row r="6" spans="1:2" ht="12.75">
      <c r="A6" s="9">
        <v>15</v>
      </c>
      <c r="B6" s="10">
        <v>16</v>
      </c>
    </row>
    <row r="7" spans="1:2" ht="12.75">
      <c r="A7" s="9">
        <v>18</v>
      </c>
      <c r="B7" s="10">
        <v>7</v>
      </c>
    </row>
    <row r="8" spans="1:2" ht="12.75">
      <c r="A8" s="9">
        <v>21</v>
      </c>
      <c r="B8" s="10">
        <v>7</v>
      </c>
    </row>
    <row r="9" spans="1:2" ht="12.75">
      <c r="A9" s="9">
        <v>24</v>
      </c>
      <c r="B9" s="10">
        <v>5</v>
      </c>
    </row>
    <row r="10" spans="1:2" ht="12.75">
      <c r="A10" s="9">
        <v>27</v>
      </c>
      <c r="B10" s="10">
        <v>9</v>
      </c>
    </row>
    <row r="11" spans="1:2" ht="12.75">
      <c r="A11" s="9">
        <v>30</v>
      </c>
      <c r="B11" s="10">
        <v>3</v>
      </c>
    </row>
    <row r="12" spans="1:2" ht="12.75">
      <c r="A12" s="9">
        <v>33</v>
      </c>
      <c r="B12" s="10">
        <v>2</v>
      </c>
    </row>
    <row r="13" spans="1:2" ht="13.5" thickBot="1">
      <c r="A13" s="11" t="s">
        <v>81</v>
      </c>
      <c r="B13" s="11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13"/>
  <sheetViews>
    <sheetView workbookViewId="0" topLeftCell="T1">
      <selection activeCell="Z1" sqref="Z1:Z16384"/>
    </sheetView>
  </sheetViews>
  <sheetFormatPr defaultColWidth="9.140625" defaultRowHeight="12.75"/>
  <cols>
    <col min="1" max="1" width="7.57421875" style="5" bestFit="1" customWidth="1"/>
    <col min="2" max="2" width="13.421875" style="5" bestFit="1" customWidth="1"/>
    <col min="3" max="3" width="4.28125" style="5" bestFit="1" customWidth="1"/>
    <col min="4" max="4" width="4.8515625" style="5" bestFit="1" customWidth="1"/>
    <col min="5" max="6" width="4.28125" style="5" bestFit="1" customWidth="1"/>
    <col min="7" max="7" width="5.8515625" style="5" bestFit="1" customWidth="1"/>
    <col min="8" max="8" width="5.28125" style="5" bestFit="1" customWidth="1"/>
    <col min="9" max="9" width="10.8515625" style="5" bestFit="1" customWidth="1"/>
    <col min="10" max="10" width="9.8515625" style="5" bestFit="1" customWidth="1"/>
    <col min="11" max="11" width="9.421875" style="6" bestFit="1" customWidth="1"/>
    <col min="12" max="12" width="9.7109375" style="6" bestFit="1" customWidth="1"/>
    <col min="13" max="13" width="9.00390625" style="6" bestFit="1" customWidth="1"/>
    <col min="14" max="14" width="9.28125" style="6" bestFit="1" customWidth="1"/>
    <col min="15" max="15" width="6.421875" style="6" bestFit="1" customWidth="1"/>
    <col min="16" max="16" width="10.421875" style="6" bestFit="1" customWidth="1"/>
    <col min="17" max="17" width="11.28125" style="2" bestFit="1" customWidth="1"/>
    <col min="18" max="18" width="14.140625" style="3" bestFit="1" customWidth="1"/>
    <col min="19" max="19" width="14.140625" style="6" customWidth="1"/>
    <col min="20" max="20" width="19.7109375" style="6" bestFit="1" customWidth="1"/>
    <col min="21" max="21" width="11.28125" style="5" bestFit="1" customWidth="1"/>
    <col min="22" max="22" width="14.140625" style="5" bestFit="1" customWidth="1"/>
    <col min="23" max="23" width="12.28125" style="6" bestFit="1" customWidth="1"/>
    <col min="24" max="24" width="20.28125" style="6" bestFit="1" customWidth="1"/>
    <col min="25" max="25" width="16.00390625" style="5" bestFit="1" customWidth="1"/>
    <col min="26" max="26" width="12.00390625" style="3" bestFit="1" customWidth="1"/>
    <col min="27" max="27" width="12.00390625" style="4" bestFit="1" customWidth="1"/>
    <col min="28" max="16384" width="9.140625" style="5" customWidth="1"/>
  </cols>
  <sheetData>
    <row r="1" spans="1:27" ht="14.25">
      <c r="A1" s="5" t="s">
        <v>83</v>
      </c>
      <c r="B1" s="5" t="s">
        <v>84</v>
      </c>
      <c r="C1" s="5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5" t="s">
        <v>78</v>
      </c>
      <c r="I1" s="5" t="s">
        <v>85</v>
      </c>
      <c r="J1" s="5" t="s">
        <v>86</v>
      </c>
      <c r="K1" s="6" t="s">
        <v>89</v>
      </c>
      <c r="L1" s="6" t="s">
        <v>90</v>
      </c>
      <c r="M1" s="6" t="s">
        <v>91</v>
      </c>
      <c r="N1" s="6" t="s">
        <v>92</v>
      </c>
      <c r="O1" s="6" t="s">
        <v>93</v>
      </c>
      <c r="P1" s="2" t="s">
        <v>72</v>
      </c>
      <c r="Q1" s="4" t="s">
        <v>87</v>
      </c>
      <c r="R1" s="7" t="s">
        <v>88</v>
      </c>
      <c r="S1" s="14" t="s">
        <v>540</v>
      </c>
      <c r="T1" s="6" t="s">
        <v>94</v>
      </c>
      <c r="U1" s="24" t="s">
        <v>87</v>
      </c>
      <c r="V1" s="27" t="s">
        <v>88</v>
      </c>
      <c r="W1" s="25" t="s">
        <v>79</v>
      </c>
      <c r="X1" s="26" t="s">
        <v>543</v>
      </c>
      <c r="Y1" s="8" t="s">
        <v>542</v>
      </c>
      <c r="Z1" s="3" t="s">
        <v>544</v>
      </c>
      <c r="AA1" s="4" t="s">
        <v>545</v>
      </c>
    </row>
    <row r="2" spans="1:27" ht="12.75">
      <c r="A2" s="5" t="s">
        <v>181</v>
      </c>
      <c r="B2" s="5" t="s">
        <v>182</v>
      </c>
      <c r="C2" s="5">
        <v>21</v>
      </c>
      <c r="D2" s="5">
        <v>47</v>
      </c>
      <c r="E2" s="5">
        <v>36</v>
      </c>
      <c r="F2" s="5">
        <v>-13</v>
      </c>
      <c r="G2" s="5">
        <v>10</v>
      </c>
      <c r="H2" s="5">
        <v>52</v>
      </c>
      <c r="I2" s="5">
        <v>4.6</v>
      </c>
      <c r="J2" s="5">
        <v>-2.4</v>
      </c>
      <c r="K2" s="6" t="b">
        <f aca="true" t="shared" si="0" ref="K2:K65">AND(I2&lt;0,J2&lt;0,(ISNUMBER(I2)),(ISNUMBER(J2)))</f>
        <v>0</v>
      </c>
      <c r="L2" s="6" t="b">
        <f aca="true" t="shared" si="1" ref="L2:L65">AND(I2&lt;0,J2&gt;0,(ISNUMBER(I2)),(ISNUMBER(J2)))</f>
        <v>0</v>
      </c>
      <c r="M2" s="6" t="b">
        <f aca="true" t="shared" si="2" ref="M2:M65">AND(I2&gt;0,J2&lt;0,(ISNUMBER(I2)),(ISNUMBER(J2)))</f>
        <v>1</v>
      </c>
      <c r="N2" s="13" t="b">
        <f aca="true" t="shared" si="3" ref="N2:N65">AND(I2&gt;0,J2&gt;0,(ISNUMBER(I2)),(ISNUMBER(J2)))</f>
        <v>0</v>
      </c>
      <c r="O2" s="6" t="s">
        <v>100</v>
      </c>
      <c r="P2" s="2">
        <v>0.0182</v>
      </c>
      <c r="Q2" s="4">
        <f aca="true" t="shared" si="4" ref="Q2:Q65">SUMSQ(I2,J2)</f>
        <v>26.919999999999995</v>
      </c>
      <c r="R2" s="1">
        <f aca="true" t="shared" si="5" ref="R2:R65">SQRT(Q2)</f>
        <v>5.188448708429139</v>
      </c>
      <c r="S2" s="8"/>
      <c r="T2" s="6" t="s">
        <v>144</v>
      </c>
      <c r="U2" s="24">
        <v>0.18</v>
      </c>
      <c r="V2" s="3">
        <f aca="true" t="shared" si="6" ref="V2:V65">SQRT(U2)</f>
        <v>0.4242640687119285</v>
      </c>
      <c r="W2" s="25">
        <v>3</v>
      </c>
      <c r="X2" s="26">
        <f>W2*8.81818181743856</f>
        <v>26.45454545231568</v>
      </c>
      <c r="Y2" s="8">
        <f>POWER(10,-1)</f>
        <v>0.1</v>
      </c>
      <c r="Z2" s="3">
        <f>AA2*0.00484*R2</f>
        <v>1.9311552246257997</v>
      </c>
      <c r="AA2" s="4">
        <f>(300000*P2)/71</f>
        <v>76.90140845070422</v>
      </c>
    </row>
    <row r="3" spans="1:27" ht="12.75">
      <c r="A3" s="5" t="s">
        <v>215</v>
      </c>
      <c r="B3" s="5" t="s">
        <v>216</v>
      </c>
      <c r="C3" s="5">
        <v>8</v>
      </c>
      <c r="D3" s="5">
        <v>23</v>
      </c>
      <c r="E3" s="5">
        <v>39</v>
      </c>
      <c r="F3" s="5" t="s">
        <v>96</v>
      </c>
      <c r="G3" s="5">
        <v>18</v>
      </c>
      <c r="H3" s="5">
        <v>20</v>
      </c>
      <c r="I3" s="5">
        <v>24</v>
      </c>
      <c r="J3" s="5">
        <v>12</v>
      </c>
      <c r="K3" s="6" t="b">
        <f t="shared" si="0"/>
        <v>0</v>
      </c>
      <c r="L3" s="6" t="b">
        <f t="shared" si="1"/>
        <v>0</v>
      </c>
      <c r="M3" s="6" t="b">
        <f t="shared" si="2"/>
        <v>0</v>
      </c>
      <c r="N3" s="13" t="b">
        <f t="shared" si="3"/>
        <v>1</v>
      </c>
      <c r="O3" s="6" t="s">
        <v>100</v>
      </c>
      <c r="P3" s="2">
        <v>0.0183</v>
      </c>
      <c r="Q3" s="4">
        <f t="shared" si="4"/>
        <v>720</v>
      </c>
      <c r="R3" s="1">
        <f t="shared" si="5"/>
        <v>26.832815729997478</v>
      </c>
      <c r="S3" s="8">
        <f>MEDIAN(P:P)</f>
        <v>0.0275</v>
      </c>
      <c r="T3" s="6" t="s">
        <v>217</v>
      </c>
      <c r="U3" s="24">
        <v>0.18</v>
      </c>
      <c r="V3" s="3">
        <f t="shared" si="6"/>
        <v>0.4242640687119285</v>
      </c>
      <c r="W3" s="25">
        <v>6</v>
      </c>
      <c r="X3" s="26">
        <f aca="true" t="shared" si="7" ref="X3:X11">W3*8.81818181743856</f>
        <v>52.90909090463136</v>
      </c>
      <c r="Y3" s="8">
        <f>POWER(10,-0.8)</f>
        <v>0.15848931924611132</v>
      </c>
      <c r="Z3" s="3">
        <f aca="true" t="shared" si="8" ref="Z3:Z66">AA3*0.00484*R3</f>
        <v>10.042124597904238</v>
      </c>
      <c r="AA3" s="4">
        <f aca="true" t="shared" si="9" ref="AA3:AA66">(300000*P3)/71</f>
        <v>77.32394366197182</v>
      </c>
    </row>
    <row r="4" spans="1:27" ht="12.75">
      <c r="A4" s="5" t="s">
        <v>222</v>
      </c>
      <c r="B4" s="5" t="s">
        <v>223</v>
      </c>
      <c r="C4" s="5">
        <v>17</v>
      </c>
      <c r="D4" s="5">
        <v>22</v>
      </c>
      <c r="E4" s="5">
        <v>41</v>
      </c>
      <c r="F4" s="5" t="s">
        <v>96</v>
      </c>
      <c r="G4" s="5">
        <v>0</v>
      </c>
      <c r="H4" s="5">
        <v>13</v>
      </c>
      <c r="I4" s="5">
        <v>-24.3</v>
      </c>
      <c r="J4" s="5">
        <v>2.6</v>
      </c>
      <c r="K4" s="6" t="b">
        <f t="shared" si="0"/>
        <v>0</v>
      </c>
      <c r="L4" s="6" t="b">
        <f t="shared" si="1"/>
        <v>1</v>
      </c>
      <c r="M4" s="6" t="b">
        <f t="shared" si="2"/>
        <v>0</v>
      </c>
      <c r="N4" s="13" t="b">
        <f t="shared" si="3"/>
        <v>0</v>
      </c>
      <c r="O4" s="6" t="s">
        <v>164</v>
      </c>
      <c r="P4" s="2">
        <v>0.0184</v>
      </c>
      <c r="Q4" s="4">
        <f t="shared" si="4"/>
        <v>597.25</v>
      </c>
      <c r="R4" s="1">
        <f t="shared" si="5"/>
        <v>24.438698819699873</v>
      </c>
      <c r="S4" s="8"/>
      <c r="T4" s="6" t="s">
        <v>163</v>
      </c>
      <c r="U4" s="24">
        <v>0.52</v>
      </c>
      <c r="V4" s="3">
        <f t="shared" si="6"/>
        <v>0.7211102550927979</v>
      </c>
      <c r="W4" s="25">
        <v>9</v>
      </c>
      <c r="X4" s="26">
        <f t="shared" si="7"/>
        <v>79.36363635694704</v>
      </c>
      <c r="Y4" s="8">
        <f>POWER(10,-0.6)</f>
        <v>0.251188643150958</v>
      </c>
      <c r="Z4" s="3">
        <f t="shared" si="8"/>
        <v>9.196110262340246</v>
      </c>
      <c r="AA4" s="4">
        <f t="shared" si="9"/>
        <v>77.74647887323944</v>
      </c>
    </row>
    <row r="5" spans="1:27" ht="12.75">
      <c r="A5" s="5" t="s">
        <v>124</v>
      </c>
      <c r="B5" s="5" t="s">
        <v>125</v>
      </c>
      <c r="C5" s="5">
        <v>23</v>
      </c>
      <c r="D5" s="5">
        <v>26</v>
      </c>
      <c r="E5" s="5">
        <v>44</v>
      </c>
      <c r="F5" s="5">
        <v>-4</v>
      </c>
      <c r="G5" s="5">
        <v>57</v>
      </c>
      <c r="H5" s="5">
        <v>46</v>
      </c>
      <c r="I5" s="5">
        <v>14.1</v>
      </c>
      <c r="J5" s="5">
        <v>11.3</v>
      </c>
      <c r="K5" s="6" t="b">
        <f t="shared" si="0"/>
        <v>0</v>
      </c>
      <c r="L5" s="6" t="b">
        <f t="shared" si="1"/>
        <v>0</v>
      </c>
      <c r="M5" s="6" t="b">
        <f t="shared" si="2"/>
        <v>0</v>
      </c>
      <c r="N5" s="13" t="b">
        <f t="shared" si="3"/>
        <v>1</v>
      </c>
      <c r="O5" s="6" t="s">
        <v>102</v>
      </c>
      <c r="P5" s="2">
        <v>0.019</v>
      </c>
      <c r="Q5" s="4">
        <f t="shared" si="4"/>
        <v>326.5</v>
      </c>
      <c r="R5" s="1">
        <f t="shared" si="5"/>
        <v>18.069310999592652</v>
      </c>
      <c r="S5" s="8"/>
      <c r="T5" s="6" t="s">
        <v>97</v>
      </c>
      <c r="U5" s="24">
        <v>1.3</v>
      </c>
      <c r="V5" s="3">
        <f t="shared" si="6"/>
        <v>1.140175425099138</v>
      </c>
      <c r="W5" s="25">
        <v>12</v>
      </c>
      <c r="X5" s="26">
        <f t="shared" si="7"/>
        <v>105.81818180926273</v>
      </c>
      <c r="Y5" s="8">
        <f>POWER(10,-0.4)</f>
        <v>0.3981071705534972</v>
      </c>
      <c r="Z5" s="3">
        <f t="shared" si="8"/>
        <v>7.021072561362846</v>
      </c>
      <c r="AA5" s="4">
        <f t="shared" si="9"/>
        <v>80.28169014084507</v>
      </c>
    </row>
    <row r="6" spans="1:27" ht="12.75">
      <c r="A6" s="5" t="s">
        <v>165</v>
      </c>
      <c r="B6" s="5" t="s">
        <v>166</v>
      </c>
      <c r="C6" s="5">
        <v>7</v>
      </c>
      <c r="D6" s="5">
        <v>47</v>
      </c>
      <c r="E6" s="5">
        <v>44</v>
      </c>
      <c r="F6" s="5" t="s">
        <v>96</v>
      </c>
      <c r="G6" s="5">
        <v>19</v>
      </c>
      <c r="H6" s="5">
        <v>39</v>
      </c>
      <c r="I6" s="5">
        <v>11</v>
      </c>
      <c r="J6" s="5">
        <v>29</v>
      </c>
      <c r="K6" s="6" t="b">
        <f t="shared" si="0"/>
        <v>0</v>
      </c>
      <c r="L6" s="6" t="b">
        <f t="shared" si="1"/>
        <v>0</v>
      </c>
      <c r="M6" s="6" t="b">
        <f t="shared" si="2"/>
        <v>0</v>
      </c>
      <c r="N6" s="13" t="b">
        <f t="shared" si="3"/>
        <v>1</v>
      </c>
      <c r="O6" s="6" t="s">
        <v>102</v>
      </c>
      <c r="P6" s="2">
        <v>0.019</v>
      </c>
      <c r="Q6" s="4">
        <f t="shared" si="4"/>
        <v>962</v>
      </c>
      <c r="R6" s="1">
        <f t="shared" si="5"/>
        <v>31.016124838541646</v>
      </c>
      <c r="S6" s="16" t="s">
        <v>541</v>
      </c>
      <c r="T6" s="6" t="s">
        <v>143</v>
      </c>
      <c r="U6" s="24">
        <v>2</v>
      </c>
      <c r="V6" s="3">
        <f t="shared" si="6"/>
        <v>1.4142135623730951</v>
      </c>
      <c r="W6" s="25">
        <v>15</v>
      </c>
      <c r="X6" s="26">
        <f t="shared" si="7"/>
        <v>132.2727272615784</v>
      </c>
      <c r="Y6" s="8">
        <f>POWER(10,-0.2)</f>
        <v>0.6309573444801932</v>
      </c>
      <c r="Z6" s="3">
        <f t="shared" si="8"/>
        <v>12.051730310502633</v>
      </c>
      <c r="AA6" s="4">
        <f t="shared" si="9"/>
        <v>80.28169014084507</v>
      </c>
    </row>
    <row r="7" spans="1:27" ht="12.75">
      <c r="A7" s="5" t="s">
        <v>175</v>
      </c>
      <c r="B7" s="5" t="s">
        <v>176</v>
      </c>
      <c r="C7" s="5">
        <v>7</v>
      </c>
      <c r="D7" s="5">
        <v>8</v>
      </c>
      <c r="E7" s="5">
        <v>17</v>
      </c>
      <c r="F7" s="5" t="s">
        <v>96</v>
      </c>
      <c r="G7" s="5">
        <v>6</v>
      </c>
      <c r="H7" s="5">
        <v>55</v>
      </c>
      <c r="I7" s="5">
        <v>-3</v>
      </c>
      <c r="J7" s="5">
        <v>-32</v>
      </c>
      <c r="K7" s="6" t="b">
        <f t="shared" si="0"/>
        <v>1</v>
      </c>
      <c r="L7" s="6" t="b">
        <f t="shared" si="1"/>
        <v>0</v>
      </c>
      <c r="M7" s="6" t="b">
        <f t="shared" si="2"/>
        <v>0</v>
      </c>
      <c r="N7" s="13" t="b">
        <f t="shared" si="3"/>
        <v>0</v>
      </c>
      <c r="O7" s="6" t="s">
        <v>100</v>
      </c>
      <c r="P7" s="2">
        <v>0.019</v>
      </c>
      <c r="Q7" s="4">
        <f t="shared" si="4"/>
        <v>1033</v>
      </c>
      <c r="R7" s="1">
        <f t="shared" si="5"/>
        <v>32.14031735997639</v>
      </c>
      <c r="S7" s="17"/>
      <c r="T7" s="6" t="s">
        <v>177</v>
      </c>
      <c r="U7" s="24">
        <v>2.25</v>
      </c>
      <c r="V7" s="3">
        <f t="shared" si="6"/>
        <v>1.5</v>
      </c>
      <c r="W7" s="25">
        <v>18</v>
      </c>
      <c r="X7" s="26">
        <f t="shared" si="7"/>
        <v>158.72727271389408</v>
      </c>
      <c r="Y7" s="8">
        <f>POWER(10,0)</f>
        <v>1</v>
      </c>
      <c r="Z7" s="3">
        <f t="shared" si="8"/>
        <v>12.488550356718715</v>
      </c>
      <c r="AA7" s="4">
        <f t="shared" si="9"/>
        <v>80.28169014084507</v>
      </c>
    </row>
    <row r="8" spans="1:27" ht="12.75">
      <c r="A8" s="5" t="s">
        <v>241</v>
      </c>
      <c r="B8" s="5" t="s">
        <v>242</v>
      </c>
      <c r="C8" s="5">
        <v>0</v>
      </c>
      <c r="D8" s="5">
        <v>56</v>
      </c>
      <c r="E8" s="5">
        <v>44</v>
      </c>
      <c r="F8" s="5">
        <v>-9</v>
      </c>
      <c r="G8" s="5">
        <v>54</v>
      </c>
      <c r="H8" s="5">
        <v>43</v>
      </c>
      <c r="I8" s="5">
        <v>6.7</v>
      </c>
      <c r="J8" s="5">
        <v>-16</v>
      </c>
      <c r="K8" s="6" t="b">
        <f t="shared" si="0"/>
        <v>0</v>
      </c>
      <c r="L8" s="6" t="b">
        <f t="shared" si="1"/>
        <v>0</v>
      </c>
      <c r="M8" s="6" t="b">
        <f t="shared" si="2"/>
        <v>1</v>
      </c>
      <c r="N8" s="13" t="b">
        <f t="shared" si="3"/>
        <v>0</v>
      </c>
      <c r="O8" s="6" t="s">
        <v>102</v>
      </c>
      <c r="P8" s="2">
        <v>0.019</v>
      </c>
      <c r="Q8" s="4">
        <f t="shared" si="4"/>
        <v>300.89</v>
      </c>
      <c r="R8" s="1">
        <f t="shared" si="5"/>
        <v>17.346181135915767</v>
      </c>
      <c r="S8" s="17">
        <f>(300000*S3)/71</f>
        <v>116.19718309859155</v>
      </c>
      <c r="T8" s="6" t="s">
        <v>157</v>
      </c>
      <c r="U8" s="24">
        <v>5</v>
      </c>
      <c r="V8" s="3">
        <f t="shared" si="6"/>
        <v>2.23606797749979</v>
      </c>
      <c r="W8" s="25">
        <v>21</v>
      </c>
      <c r="X8" s="26">
        <f t="shared" si="7"/>
        <v>185.18181816620978</v>
      </c>
      <c r="Y8" s="8">
        <f>POWER(10,0.2)</f>
        <v>1.5848931924611136</v>
      </c>
      <c r="Z8" s="3">
        <f t="shared" si="8"/>
        <v>6.740090777149918</v>
      </c>
      <c r="AA8" s="4">
        <f t="shared" si="9"/>
        <v>80.28169014084507</v>
      </c>
    </row>
    <row r="9" spans="1:27" ht="12.75">
      <c r="A9" s="5" t="s">
        <v>304</v>
      </c>
      <c r="B9" s="5" t="s">
        <v>95</v>
      </c>
      <c r="C9" s="5">
        <v>0</v>
      </c>
      <c r="D9" s="5">
        <v>35</v>
      </c>
      <c r="E9" s="5">
        <v>30</v>
      </c>
      <c r="F9" s="5">
        <v>-2</v>
      </c>
      <c r="G9" s="5">
        <v>39</v>
      </c>
      <c r="H9" s="5">
        <v>27</v>
      </c>
      <c r="I9" s="5">
        <v>2.5</v>
      </c>
      <c r="J9" s="5">
        <v>4.5</v>
      </c>
      <c r="K9" s="6" t="b">
        <f t="shared" si="0"/>
        <v>0</v>
      </c>
      <c r="L9" s="6" t="b">
        <f t="shared" si="1"/>
        <v>0</v>
      </c>
      <c r="M9" s="6" t="b">
        <f t="shared" si="2"/>
        <v>0</v>
      </c>
      <c r="N9" s="13" t="b">
        <f t="shared" si="3"/>
        <v>1</v>
      </c>
      <c r="O9" s="6" t="s">
        <v>104</v>
      </c>
      <c r="P9" s="2">
        <v>0.019</v>
      </c>
      <c r="Q9" s="4">
        <f t="shared" si="4"/>
        <v>26.5</v>
      </c>
      <c r="R9" s="1">
        <f t="shared" si="5"/>
        <v>5.1478150704935</v>
      </c>
      <c r="S9" s="17"/>
      <c r="T9" s="6" t="s">
        <v>267</v>
      </c>
      <c r="U9" s="24">
        <v>6.25</v>
      </c>
      <c r="V9" s="3">
        <f t="shared" si="6"/>
        <v>2.5</v>
      </c>
      <c r="W9" s="25">
        <v>24</v>
      </c>
      <c r="X9" s="26">
        <f t="shared" si="7"/>
        <v>211.63636361852545</v>
      </c>
      <c r="Y9" s="8">
        <f>POWER(10,0.4)</f>
        <v>2.5118864315095806</v>
      </c>
      <c r="Z9" s="3">
        <f t="shared" si="8"/>
        <v>2.0002524248559816</v>
      </c>
      <c r="AA9" s="4">
        <f t="shared" si="9"/>
        <v>80.28169014084507</v>
      </c>
    </row>
    <row r="10" spans="1:27" ht="12.75">
      <c r="A10" s="5" t="s">
        <v>314</v>
      </c>
      <c r="B10" s="5" t="s">
        <v>315</v>
      </c>
      <c r="C10" s="5">
        <v>11</v>
      </c>
      <c r="D10" s="5">
        <v>49</v>
      </c>
      <c r="E10" s="5">
        <v>5</v>
      </c>
      <c r="F10" s="5">
        <v>-9</v>
      </c>
      <c r="G10" s="5">
        <v>44</v>
      </c>
      <c r="H10" s="5">
        <v>11</v>
      </c>
      <c r="I10" s="5">
        <v>-23.2</v>
      </c>
      <c r="J10" s="5">
        <v>-0.6</v>
      </c>
      <c r="K10" s="6" t="b">
        <f t="shared" si="0"/>
        <v>1</v>
      </c>
      <c r="L10" s="6" t="b">
        <f t="shared" si="1"/>
        <v>0</v>
      </c>
      <c r="M10" s="6" t="b">
        <f t="shared" si="2"/>
        <v>0</v>
      </c>
      <c r="N10" s="13" t="b">
        <f t="shared" si="3"/>
        <v>0</v>
      </c>
      <c r="O10" s="6" t="s">
        <v>100</v>
      </c>
      <c r="P10" s="2">
        <v>0.019</v>
      </c>
      <c r="Q10" s="4">
        <f t="shared" si="4"/>
        <v>538.6</v>
      </c>
      <c r="R10" s="1">
        <f t="shared" si="5"/>
        <v>23.207757323791544</v>
      </c>
      <c r="S10" s="15"/>
      <c r="T10" s="6" t="s">
        <v>303</v>
      </c>
      <c r="U10" s="24">
        <v>7.76</v>
      </c>
      <c r="V10" s="3">
        <f t="shared" si="6"/>
        <v>2.7856776554368237</v>
      </c>
      <c r="W10" s="25">
        <v>27</v>
      </c>
      <c r="X10" s="26">
        <f t="shared" si="7"/>
        <v>238.09090907084112</v>
      </c>
      <c r="Y10" s="8">
        <f>POWER(10,0.6)</f>
        <v>3.9810717055349727</v>
      </c>
      <c r="Z10" s="3">
        <f t="shared" si="8"/>
        <v>9.017684634489592</v>
      </c>
      <c r="AA10" s="4">
        <f t="shared" si="9"/>
        <v>80.28169014084507</v>
      </c>
    </row>
    <row r="11" spans="1:27" ht="12.75">
      <c r="A11" s="5" t="s">
        <v>368</v>
      </c>
      <c r="B11" s="5" t="s">
        <v>369</v>
      </c>
      <c r="C11" s="5">
        <v>5</v>
      </c>
      <c r="D11" s="5">
        <v>55</v>
      </c>
      <c r="E11" s="5">
        <v>26</v>
      </c>
      <c r="F11" s="5" t="s">
        <v>96</v>
      </c>
      <c r="G11" s="5">
        <v>54</v>
      </c>
      <c r="H11" s="5">
        <v>34</v>
      </c>
      <c r="I11" s="5">
        <v>-4.3</v>
      </c>
      <c r="J11" s="5">
        <v>-7.3</v>
      </c>
      <c r="K11" s="6" t="b">
        <f t="shared" si="0"/>
        <v>1</v>
      </c>
      <c r="L11" s="6" t="b">
        <f t="shared" si="1"/>
        <v>0</v>
      </c>
      <c r="M11" s="6" t="b">
        <f t="shared" si="2"/>
        <v>0</v>
      </c>
      <c r="N11" s="13" t="b">
        <f t="shared" si="3"/>
        <v>0</v>
      </c>
      <c r="O11" s="6" t="s">
        <v>100</v>
      </c>
      <c r="P11" s="2">
        <v>0.019</v>
      </c>
      <c r="Q11" s="4">
        <f t="shared" si="4"/>
        <v>71.78</v>
      </c>
      <c r="R11" s="1">
        <f t="shared" si="5"/>
        <v>8.472307831990053</v>
      </c>
      <c r="T11" s="6" t="s">
        <v>303</v>
      </c>
      <c r="U11" s="24">
        <v>8</v>
      </c>
      <c r="V11" s="3">
        <f t="shared" si="6"/>
        <v>2.8284271247461903</v>
      </c>
      <c r="W11" s="25">
        <v>30</v>
      </c>
      <c r="X11" s="26">
        <f t="shared" si="7"/>
        <v>264.5454545231568</v>
      </c>
      <c r="Y11" s="8">
        <f>POWER(10,0.8)</f>
        <v>6.309573444801934</v>
      </c>
      <c r="Z11" s="3">
        <f t="shared" si="8"/>
        <v>3.2920285699850926</v>
      </c>
      <c r="AA11" s="4">
        <f t="shared" si="9"/>
        <v>80.28169014084507</v>
      </c>
    </row>
    <row r="12" spans="1:27" ht="12.75">
      <c r="A12" s="5" t="s">
        <v>372</v>
      </c>
      <c r="B12" s="5" t="s">
        <v>373</v>
      </c>
      <c r="C12" s="5">
        <v>22</v>
      </c>
      <c r="D12" s="5">
        <v>15</v>
      </c>
      <c r="E12" s="5">
        <v>39</v>
      </c>
      <c r="F12" s="5" t="s">
        <v>96</v>
      </c>
      <c r="G12" s="5">
        <v>17</v>
      </c>
      <c r="H12" s="5">
        <v>56</v>
      </c>
      <c r="I12" s="5">
        <v>1</v>
      </c>
      <c r="J12" s="5">
        <v>10</v>
      </c>
      <c r="K12" s="6" t="b">
        <f t="shared" si="0"/>
        <v>0</v>
      </c>
      <c r="L12" s="6" t="b">
        <f t="shared" si="1"/>
        <v>0</v>
      </c>
      <c r="M12" s="6" t="b">
        <f t="shared" si="2"/>
        <v>0</v>
      </c>
      <c r="N12" s="13" t="b">
        <f t="shared" si="3"/>
        <v>1</v>
      </c>
      <c r="O12" s="6" t="s">
        <v>100</v>
      </c>
      <c r="P12" s="2">
        <v>0.019</v>
      </c>
      <c r="Q12" s="4">
        <f t="shared" si="4"/>
        <v>101</v>
      </c>
      <c r="R12" s="1">
        <f t="shared" si="5"/>
        <v>10.04987562112089</v>
      </c>
      <c r="T12" s="6" t="s">
        <v>174</v>
      </c>
      <c r="U12" s="24">
        <v>8</v>
      </c>
      <c r="V12" s="3">
        <f t="shared" si="6"/>
        <v>2.8284271247461903</v>
      </c>
      <c r="W12" s="25">
        <v>33</v>
      </c>
      <c r="X12" s="26"/>
      <c r="Y12" s="8">
        <f>POWER(10,1)</f>
        <v>10</v>
      </c>
      <c r="Z12" s="3">
        <f t="shared" si="8"/>
        <v>3.9050136427532833</v>
      </c>
      <c r="AA12" s="4">
        <f t="shared" si="9"/>
        <v>80.28169014084507</v>
      </c>
    </row>
    <row r="13" spans="1:27" ht="12.75">
      <c r="A13" s="5" t="s">
        <v>381</v>
      </c>
      <c r="B13" s="5" t="s">
        <v>95</v>
      </c>
      <c r="C13" s="5">
        <v>22</v>
      </c>
      <c r="D13" s="5">
        <v>25</v>
      </c>
      <c r="E13" s="5">
        <v>10</v>
      </c>
      <c r="F13" s="5" t="s">
        <v>96</v>
      </c>
      <c r="G13" s="5">
        <v>43</v>
      </c>
      <c r="H13" s="5">
        <v>4</v>
      </c>
      <c r="I13" s="5">
        <v>-2</v>
      </c>
      <c r="J13" s="5">
        <v>2</v>
      </c>
      <c r="K13" s="6" t="b">
        <f t="shared" si="0"/>
        <v>0</v>
      </c>
      <c r="L13" s="6" t="b">
        <f t="shared" si="1"/>
        <v>1</v>
      </c>
      <c r="M13" s="6" t="b">
        <f t="shared" si="2"/>
        <v>0</v>
      </c>
      <c r="N13" s="13" t="b">
        <f t="shared" si="3"/>
        <v>0</v>
      </c>
      <c r="O13" s="6" t="s">
        <v>100</v>
      </c>
      <c r="P13" s="2">
        <v>0.019</v>
      </c>
      <c r="Q13" s="4">
        <f t="shared" si="4"/>
        <v>8</v>
      </c>
      <c r="R13" s="1">
        <f t="shared" si="5"/>
        <v>2.8284271247461903</v>
      </c>
      <c r="T13" s="6" t="s">
        <v>174</v>
      </c>
      <c r="U13" s="24">
        <v>8.2</v>
      </c>
      <c r="V13" s="3">
        <f t="shared" si="6"/>
        <v>2.8635642126552705</v>
      </c>
      <c r="W13" s="25">
        <v>36</v>
      </c>
      <c r="X13" s="26"/>
      <c r="Y13" s="8">
        <f>POWER(10,1.2)</f>
        <v>15.848931924611136</v>
      </c>
      <c r="Z13" s="3">
        <f t="shared" si="8"/>
        <v>1.0990232044718014</v>
      </c>
      <c r="AA13" s="4">
        <f t="shared" si="9"/>
        <v>80.28169014084507</v>
      </c>
    </row>
    <row r="14" spans="1:27" ht="12.75">
      <c r="A14" s="5" t="s">
        <v>436</v>
      </c>
      <c r="B14" s="5" t="s">
        <v>95</v>
      </c>
      <c r="C14" s="5">
        <v>6</v>
      </c>
      <c r="D14" s="5">
        <v>37</v>
      </c>
      <c r="E14" s="5">
        <v>15</v>
      </c>
      <c r="F14" s="5" t="s">
        <v>96</v>
      </c>
      <c r="G14" s="5">
        <v>51</v>
      </c>
      <c r="H14" s="5">
        <v>10</v>
      </c>
      <c r="I14" s="5">
        <v>10.6</v>
      </c>
      <c r="J14" s="5">
        <v>13.6</v>
      </c>
      <c r="K14" s="6" t="b">
        <f t="shared" si="0"/>
        <v>0</v>
      </c>
      <c r="L14" s="6" t="b">
        <f t="shared" si="1"/>
        <v>0</v>
      </c>
      <c r="M14" s="6" t="b">
        <f t="shared" si="2"/>
        <v>0</v>
      </c>
      <c r="N14" s="13" t="b">
        <f t="shared" si="3"/>
        <v>1</v>
      </c>
      <c r="O14" s="6" t="s">
        <v>100</v>
      </c>
      <c r="P14" s="2">
        <v>0.019</v>
      </c>
      <c r="Q14" s="4">
        <f t="shared" si="4"/>
        <v>297.32</v>
      </c>
      <c r="R14" s="1">
        <f t="shared" si="5"/>
        <v>17.242969581832476</v>
      </c>
      <c r="T14" s="6" t="s">
        <v>437</v>
      </c>
      <c r="U14" s="24">
        <v>8.5</v>
      </c>
      <c r="V14" s="3">
        <f t="shared" si="6"/>
        <v>2.9154759474226504</v>
      </c>
      <c r="W14" s="25">
        <v>39</v>
      </c>
      <c r="X14" s="26"/>
      <c r="Y14" s="8">
        <f>POWER(10,1.4)</f>
        <v>25.1188643150958</v>
      </c>
      <c r="Z14" s="3">
        <f t="shared" si="8"/>
        <v>6.699986546811187</v>
      </c>
      <c r="AA14" s="4">
        <f t="shared" si="9"/>
        <v>80.28169014084507</v>
      </c>
    </row>
    <row r="15" spans="1:27" ht="12.75">
      <c r="A15" s="5" t="s">
        <v>15</v>
      </c>
      <c r="B15" s="5" t="s">
        <v>16</v>
      </c>
      <c r="C15" s="5">
        <v>0</v>
      </c>
      <c r="D15" s="5">
        <v>18</v>
      </c>
      <c r="E15" s="5">
        <v>0</v>
      </c>
      <c r="F15" s="5" t="s">
        <v>96</v>
      </c>
      <c r="G15" s="5">
        <v>33</v>
      </c>
      <c r="H15" s="5">
        <v>45</v>
      </c>
      <c r="I15" s="5">
        <v>-2.1</v>
      </c>
      <c r="J15" s="5">
        <v>-7.3</v>
      </c>
      <c r="K15" s="6" t="b">
        <f t="shared" si="0"/>
        <v>1</v>
      </c>
      <c r="L15" s="6" t="b">
        <f t="shared" si="1"/>
        <v>0</v>
      </c>
      <c r="M15" s="6" t="b">
        <f t="shared" si="2"/>
        <v>0</v>
      </c>
      <c r="N15" s="13" t="b">
        <f t="shared" si="3"/>
        <v>0</v>
      </c>
      <c r="O15" s="6" t="s">
        <v>102</v>
      </c>
      <c r="P15" s="2">
        <v>0.019</v>
      </c>
      <c r="Q15" s="4">
        <f t="shared" si="4"/>
        <v>57.7</v>
      </c>
      <c r="R15" s="1">
        <f t="shared" si="5"/>
        <v>7.5960516059331775</v>
      </c>
      <c r="T15" s="6" t="s">
        <v>503</v>
      </c>
      <c r="U15" s="24">
        <v>9.32</v>
      </c>
      <c r="V15" s="3">
        <f t="shared" si="6"/>
        <v>3.0528675044947495</v>
      </c>
      <c r="W15" s="25">
        <v>42</v>
      </c>
      <c r="X15" s="26"/>
      <c r="Y15" s="8">
        <f>POWER(10,1.6)</f>
        <v>39.810717055349755</v>
      </c>
      <c r="Z15" s="3">
        <f t="shared" si="8"/>
        <v>2.951547488795556</v>
      </c>
      <c r="AA15" s="4">
        <f t="shared" si="9"/>
        <v>80.28169014084507</v>
      </c>
    </row>
    <row r="16" spans="1:27" ht="12.75">
      <c r="A16" s="5" t="s">
        <v>21</v>
      </c>
      <c r="B16" s="5" t="s">
        <v>22</v>
      </c>
      <c r="C16" s="5">
        <v>3</v>
      </c>
      <c r="D16" s="5">
        <v>41</v>
      </c>
      <c r="E16" s="5">
        <v>33</v>
      </c>
      <c r="F16" s="5" t="s">
        <v>96</v>
      </c>
      <c r="G16" s="5">
        <v>13</v>
      </c>
      <c r="H16" s="5">
        <v>30</v>
      </c>
      <c r="I16" s="5">
        <v>-2.9</v>
      </c>
      <c r="J16" s="5">
        <v>-4.3</v>
      </c>
      <c r="K16" s="6" t="b">
        <f t="shared" si="0"/>
        <v>1</v>
      </c>
      <c r="L16" s="6" t="b">
        <f t="shared" si="1"/>
        <v>0</v>
      </c>
      <c r="M16" s="6" t="b">
        <f t="shared" si="2"/>
        <v>0</v>
      </c>
      <c r="N16" s="13" t="b">
        <f t="shared" si="3"/>
        <v>0</v>
      </c>
      <c r="O16" s="6" t="s">
        <v>102</v>
      </c>
      <c r="P16" s="2">
        <v>0.019</v>
      </c>
      <c r="Q16" s="4">
        <f t="shared" si="4"/>
        <v>26.9</v>
      </c>
      <c r="R16" s="1">
        <f t="shared" si="5"/>
        <v>5.186520991955976</v>
      </c>
      <c r="T16" s="6" t="s">
        <v>167</v>
      </c>
      <c r="U16" s="24">
        <v>10</v>
      </c>
      <c r="V16" s="3">
        <f t="shared" si="6"/>
        <v>3.1622776601683795</v>
      </c>
      <c r="W16" s="25">
        <v>45</v>
      </c>
      <c r="X16" s="26"/>
      <c r="Y16" s="8">
        <f>POWER(10,1.8)</f>
        <v>63.095734448019364</v>
      </c>
      <c r="Z16" s="3">
        <f t="shared" si="8"/>
        <v>2.0152921285363585</v>
      </c>
      <c r="AA16" s="4">
        <f t="shared" si="9"/>
        <v>80.28169014084507</v>
      </c>
    </row>
    <row r="17" spans="1:27" ht="12.75">
      <c r="A17" s="5" t="s">
        <v>36</v>
      </c>
      <c r="B17" s="5" t="s">
        <v>37</v>
      </c>
      <c r="C17" s="5">
        <v>2</v>
      </c>
      <c r="D17" s="5">
        <v>30</v>
      </c>
      <c r="E17" s="5">
        <v>43</v>
      </c>
      <c r="F17" s="5">
        <v>-2</v>
      </c>
      <c r="G17" s="5">
        <v>56</v>
      </c>
      <c r="H17" s="5">
        <v>20</v>
      </c>
      <c r="I17" s="5">
        <v>0.7</v>
      </c>
      <c r="J17" s="5">
        <v>-8.2</v>
      </c>
      <c r="K17" s="6" t="b">
        <f t="shared" si="0"/>
        <v>0</v>
      </c>
      <c r="L17" s="6" t="b">
        <f t="shared" si="1"/>
        <v>0</v>
      </c>
      <c r="M17" s="6" t="b">
        <f t="shared" si="2"/>
        <v>1</v>
      </c>
      <c r="N17" s="13" t="b">
        <f t="shared" si="3"/>
        <v>0</v>
      </c>
      <c r="O17" s="6" t="s">
        <v>100</v>
      </c>
      <c r="P17" s="2">
        <v>0.019</v>
      </c>
      <c r="Q17" s="4">
        <f t="shared" si="4"/>
        <v>67.72999999999999</v>
      </c>
      <c r="R17" s="1">
        <f t="shared" si="5"/>
        <v>8.229823813423954</v>
      </c>
      <c r="T17" s="6" t="s">
        <v>503</v>
      </c>
      <c r="U17" s="24">
        <v>10.53</v>
      </c>
      <c r="V17" s="3">
        <f t="shared" si="6"/>
        <v>3.24499614791759</v>
      </c>
      <c r="W17" s="25">
        <v>48</v>
      </c>
      <c r="X17" s="26"/>
      <c r="Y17" s="8">
        <f>POWER(10,2)</f>
        <v>100</v>
      </c>
      <c r="Z17" s="3">
        <f t="shared" si="8"/>
        <v>3.197808160066761</v>
      </c>
      <c r="AA17" s="4">
        <f t="shared" si="9"/>
        <v>80.28169014084507</v>
      </c>
    </row>
    <row r="18" spans="1:27" ht="12.75">
      <c r="A18" s="5" t="s">
        <v>49</v>
      </c>
      <c r="B18" s="5" t="s">
        <v>50</v>
      </c>
      <c r="C18" s="5">
        <v>13</v>
      </c>
      <c r="D18" s="5">
        <v>16</v>
      </c>
      <c r="E18" s="5">
        <v>12</v>
      </c>
      <c r="F18" s="5" t="s">
        <v>96</v>
      </c>
      <c r="G18" s="5">
        <v>56</v>
      </c>
      <c r="H18" s="5">
        <v>41</v>
      </c>
      <c r="I18" s="5">
        <v>-21</v>
      </c>
      <c r="J18" s="5">
        <v>-1</v>
      </c>
      <c r="K18" s="6" t="b">
        <f t="shared" si="0"/>
        <v>1</v>
      </c>
      <c r="L18" s="6" t="b">
        <f t="shared" si="1"/>
        <v>0</v>
      </c>
      <c r="M18" s="6" t="b">
        <f t="shared" si="2"/>
        <v>0</v>
      </c>
      <c r="N18" s="13" t="b">
        <f t="shared" si="3"/>
        <v>0</v>
      </c>
      <c r="O18" s="6" t="s">
        <v>102</v>
      </c>
      <c r="P18" s="2">
        <v>0.019</v>
      </c>
      <c r="Q18" s="4">
        <f t="shared" si="4"/>
        <v>442</v>
      </c>
      <c r="R18" s="1">
        <f t="shared" si="5"/>
        <v>21.02379604162864</v>
      </c>
      <c r="T18" s="6" t="s">
        <v>177</v>
      </c>
      <c r="U18" s="24">
        <v>11.65</v>
      </c>
      <c r="V18" s="3">
        <f t="shared" si="6"/>
        <v>3.4132096331752027</v>
      </c>
      <c r="W18" s="25">
        <v>51</v>
      </c>
      <c r="X18" s="26"/>
      <c r="Y18" s="8"/>
      <c r="Z18" s="3">
        <f t="shared" si="8"/>
        <v>8.169077256288041</v>
      </c>
      <c r="AA18" s="4">
        <f t="shared" si="9"/>
        <v>80.28169014084507</v>
      </c>
    </row>
    <row r="19" spans="1:27" ht="12.75">
      <c r="A19" s="5" t="s">
        <v>56</v>
      </c>
      <c r="B19" s="5" t="s">
        <v>57</v>
      </c>
      <c r="C19" s="5">
        <v>10</v>
      </c>
      <c r="D19" s="5">
        <v>23</v>
      </c>
      <c r="E19" s="5">
        <v>57</v>
      </c>
      <c r="F19" s="5">
        <v>-3</v>
      </c>
      <c r="G19" s="5">
        <v>11</v>
      </c>
      <c r="H19" s="5">
        <v>29</v>
      </c>
      <c r="I19" s="5">
        <v>-32.6</v>
      </c>
      <c r="J19" s="5">
        <v>-11.7</v>
      </c>
      <c r="K19" s="6" t="b">
        <f t="shared" si="0"/>
        <v>1</v>
      </c>
      <c r="L19" s="6" t="b">
        <f t="shared" si="1"/>
        <v>0</v>
      </c>
      <c r="M19" s="6" t="b">
        <f t="shared" si="2"/>
        <v>0</v>
      </c>
      <c r="N19" s="13" t="b">
        <f t="shared" si="3"/>
        <v>0</v>
      </c>
      <c r="O19" s="6" t="s">
        <v>58</v>
      </c>
      <c r="P19" s="2">
        <v>0.019</v>
      </c>
      <c r="Q19" s="4">
        <f t="shared" si="4"/>
        <v>1199.65</v>
      </c>
      <c r="R19" s="1">
        <f t="shared" si="5"/>
        <v>34.63596396810691</v>
      </c>
      <c r="T19" s="6" t="s">
        <v>59</v>
      </c>
      <c r="U19" s="24">
        <v>12.1</v>
      </c>
      <c r="V19" s="3">
        <f t="shared" si="6"/>
        <v>3.478505426185217</v>
      </c>
      <c r="W19" s="25">
        <v>54</v>
      </c>
      <c r="X19" s="26"/>
      <c r="Y19" s="8"/>
      <c r="Z19" s="3">
        <f t="shared" si="8"/>
        <v>13.45826723876244</v>
      </c>
      <c r="AA19" s="4">
        <f t="shared" si="9"/>
        <v>80.28169014084507</v>
      </c>
    </row>
    <row r="20" spans="1:27" ht="12.75">
      <c r="A20" s="5" t="s">
        <v>247</v>
      </c>
      <c r="B20" s="5" t="s">
        <v>248</v>
      </c>
      <c r="C20" s="5">
        <v>3</v>
      </c>
      <c r="D20" s="5">
        <v>12</v>
      </c>
      <c r="E20" s="5">
        <v>53</v>
      </c>
      <c r="F20" s="5" t="s">
        <v>96</v>
      </c>
      <c r="G20" s="5">
        <v>42</v>
      </c>
      <c r="H20" s="5">
        <v>34</v>
      </c>
      <c r="I20" s="5">
        <v>8.8</v>
      </c>
      <c r="J20" s="5">
        <v>-21.2</v>
      </c>
      <c r="K20" s="6" t="b">
        <f t="shared" si="0"/>
        <v>0</v>
      </c>
      <c r="L20" s="6" t="b">
        <f t="shared" si="1"/>
        <v>0</v>
      </c>
      <c r="M20" s="6" t="b">
        <f t="shared" si="2"/>
        <v>1</v>
      </c>
      <c r="N20" s="13" t="b">
        <f t="shared" si="3"/>
        <v>0</v>
      </c>
      <c r="O20" s="6" t="s">
        <v>106</v>
      </c>
      <c r="P20" s="2">
        <v>0.0195</v>
      </c>
      <c r="Q20" s="4">
        <f t="shared" si="4"/>
        <v>526.88</v>
      </c>
      <c r="R20" s="1">
        <f t="shared" si="5"/>
        <v>22.953866776645715</v>
      </c>
      <c r="T20" s="6" t="s">
        <v>157</v>
      </c>
      <c r="U20" s="24">
        <v>12.25</v>
      </c>
      <c r="V20" s="3">
        <f t="shared" si="6"/>
        <v>3.5</v>
      </c>
      <c r="W20" s="25">
        <v>57</v>
      </c>
      <c r="X20" s="26"/>
      <c r="Y20" s="8"/>
      <c r="Z20" s="3">
        <f t="shared" si="8"/>
        <v>9.153743435407701</v>
      </c>
      <c r="AA20" s="4">
        <f t="shared" si="9"/>
        <v>82.3943661971831</v>
      </c>
    </row>
    <row r="21" spans="1:27" ht="12.75">
      <c r="A21" s="5" t="s">
        <v>191</v>
      </c>
      <c r="B21" s="5" t="s">
        <v>192</v>
      </c>
      <c r="C21" s="5">
        <v>6</v>
      </c>
      <c r="D21" s="5">
        <v>53</v>
      </c>
      <c r="E21" s="5">
        <v>6</v>
      </c>
      <c r="F21" s="5" t="s">
        <v>96</v>
      </c>
      <c r="G21" s="5">
        <v>2</v>
      </c>
      <c r="H21" s="5">
        <v>22</v>
      </c>
      <c r="I21" s="5">
        <v>19.5</v>
      </c>
      <c r="J21" s="5">
        <v>8.7</v>
      </c>
      <c r="K21" s="6" t="b">
        <f t="shared" si="0"/>
        <v>0</v>
      </c>
      <c r="L21" s="6" t="b">
        <f t="shared" si="1"/>
        <v>0</v>
      </c>
      <c r="M21" s="6" t="b">
        <f t="shared" si="2"/>
        <v>0</v>
      </c>
      <c r="N21" s="13" t="b">
        <f t="shared" si="3"/>
        <v>1</v>
      </c>
      <c r="O21" s="6" t="s">
        <v>100</v>
      </c>
      <c r="P21" s="2">
        <v>0.0198</v>
      </c>
      <c r="Q21" s="4">
        <f t="shared" si="4"/>
        <v>455.94</v>
      </c>
      <c r="R21" s="1">
        <f t="shared" si="5"/>
        <v>21.352751579129094</v>
      </c>
      <c r="T21" s="6" t="s">
        <v>143</v>
      </c>
      <c r="U21" s="24">
        <v>12.5</v>
      </c>
      <c r="V21" s="3">
        <f t="shared" si="6"/>
        <v>3.5355339059327378</v>
      </c>
      <c r="W21" s="25">
        <v>60</v>
      </c>
      <c r="X21" s="26"/>
      <c r="Y21" s="8"/>
      <c r="Z21" s="3">
        <f t="shared" si="8"/>
        <v>8.646240377455351</v>
      </c>
      <c r="AA21" s="4">
        <f t="shared" si="9"/>
        <v>83.66197183098593</v>
      </c>
    </row>
    <row r="22" spans="1:27" ht="12.75">
      <c r="A22" s="5" t="s">
        <v>136</v>
      </c>
      <c r="B22" s="5" t="s">
        <v>95</v>
      </c>
      <c r="C22" s="5">
        <v>12</v>
      </c>
      <c r="D22" s="5">
        <v>51</v>
      </c>
      <c r="E22" s="5">
        <v>18</v>
      </c>
      <c r="F22" s="5">
        <v>-13</v>
      </c>
      <c r="G22" s="5">
        <v>1</v>
      </c>
      <c r="H22" s="5">
        <v>12</v>
      </c>
      <c r="I22" s="5">
        <v>0</v>
      </c>
      <c r="J22" s="5">
        <v>-21</v>
      </c>
      <c r="K22" s="6" t="b">
        <f t="shared" si="0"/>
        <v>0</v>
      </c>
      <c r="L22" s="6" t="b">
        <f t="shared" si="1"/>
        <v>0</v>
      </c>
      <c r="M22" s="6" t="b">
        <f t="shared" si="2"/>
        <v>0</v>
      </c>
      <c r="N22" s="13" t="b">
        <f t="shared" si="3"/>
        <v>0</v>
      </c>
      <c r="O22" s="6" t="s">
        <v>102</v>
      </c>
      <c r="P22" s="2">
        <v>0.02</v>
      </c>
      <c r="Q22" s="4">
        <f t="shared" si="4"/>
        <v>441</v>
      </c>
      <c r="R22" s="1">
        <f t="shared" si="5"/>
        <v>21</v>
      </c>
      <c r="T22" s="6" t="s">
        <v>97</v>
      </c>
      <c r="U22" s="24">
        <v>13.61</v>
      </c>
      <c r="V22" s="3">
        <f t="shared" si="6"/>
        <v>3.6891733491393435</v>
      </c>
      <c r="W22" s="25"/>
      <c r="X22" s="26"/>
      <c r="Y22" s="8"/>
      <c r="Z22" s="3">
        <f t="shared" si="8"/>
        <v>8.589295774647885</v>
      </c>
      <c r="AA22" s="4">
        <f t="shared" si="9"/>
        <v>84.50704225352112</v>
      </c>
    </row>
    <row r="23" spans="1:27" ht="12.75">
      <c r="A23" s="5" t="s">
        <v>168</v>
      </c>
      <c r="B23" s="5" t="s">
        <v>169</v>
      </c>
      <c r="C23" s="5">
        <v>0</v>
      </c>
      <c r="D23" s="5">
        <v>10</v>
      </c>
      <c r="E23" s="5">
        <v>25</v>
      </c>
      <c r="F23" s="5">
        <v>-46</v>
      </c>
      <c r="G23" s="5">
        <v>29</v>
      </c>
      <c r="H23" s="5">
        <v>31</v>
      </c>
      <c r="I23" s="5">
        <v>4.6</v>
      </c>
      <c r="J23" s="5">
        <v>10.5</v>
      </c>
      <c r="K23" s="6" t="b">
        <f t="shared" si="0"/>
        <v>0</v>
      </c>
      <c r="L23" s="6" t="b">
        <f t="shared" si="1"/>
        <v>0</v>
      </c>
      <c r="M23" s="6" t="b">
        <f t="shared" si="2"/>
        <v>0</v>
      </c>
      <c r="N23" s="13" t="b">
        <f t="shared" si="3"/>
        <v>1</v>
      </c>
      <c r="O23" s="6" t="s">
        <v>102</v>
      </c>
      <c r="P23" s="2">
        <v>0.02</v>
      </c>
      <c r="Q23" s="4">
        <f t="shared" si="4"/>
        <v>131.41</v>
      </c>
      <c r="R23" s="1">
        <f t="shared" si="5"/>
        <v>11.463420083029323</v>
      </c>
      <c r="T23" s="6" t="s">
        <v>170</v>
      </c>
      <c r="U23" s="24">
        <v>13.7</v>
      </c>
      <c r="V23" s="3">
        <f t="shared" si="6"/>
        <v>3.7013511046643495</v>
      </c>
      <c r="W23" s="25"/>
      <c r="X23" s="26"/>
      <c r="Y23" s="8"/>
      <c r="Z23" s="3">
        <f t="shared" si="8"/>
        <v>4.68870027057988</v>
      </c>
      <c r="AA23" s="4">
        <f t="shared" si="9"/>
        <v>84.50704225352112</v>
      </c>
    </row>
    <row r="24" spans="1:27" ht="12.75">
      <c r="A24" s="5" t="s">
        <v>188</v>
      </c>
      <c r="B24" s="5" t="s">
        <v>189</v>
      </c>
      <c r="C24" s="5">
        <v>16</v>
      </c>
      <c r="D24" s="5">
        <v>54</v>
      </c>
      <c r="E24" s="5">
        <v>55</v>
      </c>
      <c r="F24" s="5">
        <v>-72</v>
      </c>
      <c r="G24" s="5">
        <v>35</v>
      </c>
      <c r="H24" s="5">
        <v>24</v>
      </c>
      <c r="I24" s="5">
        <v>-12.1</v>
      </c>
      <c r="J24" s="5">
        <v>10.9</v>
      </c>
      <c r="K24" s="6" t="b">
        <f t="shared" si="0"/>
        <v>0</v>
      </c>
      <c r="L24" s="6" t="b">
        <f t="shared" si="1"/>
        <v>1</v>
      </c>
      <c r="M24" s="6" t="b">
        <f t="shared" si="2"/>
        <v>0</v>
      </c>
      <c r="N24" s="13" t="b">
        <f t="shared" si="3"/>
        <v>0</v>
      </c>
      <c r="O24" s="6" t="s">
        <v>100</v>
      </c>
      <c r="P24" s="2">
        <v>0.02</v>
      </c>
      <c r="Q24" s="4">
        <f t="shared" si="4"/>
        <v>265.22</v>
      </c>
      <c r="R24" s="1">
        <f t="shared" si="5"/>
        <v>16.285576440519385</v>
      </c>
      <c r="T24" s="6" t="s">
        <v>190</v>
      </c>
      <c r="U24" s="24">
        <v>13.78</v>
      </c>
      <c r="V24" s="3">
        <f t="shared" si="6"/>
        <v>3.712142238654117</v>
      </c>
      <c r="W24" s="25"/>
      <c r="X24" s="26"/>
      <c r="Y24" s="8"/>
      <c r="Z24" s="3">
        <f t="shared" si="8"/>
        <v>6.661030138488491</v>
      </c>
      <c r="AA24" s="4">
        <f t="shared" si="9"/>
        <v>84.50704225352112</v>
      </c>
    </row>
    <row r="25" spans="1:27" ht="12.75">
      <c r="A25" s="5" t="s">
        <v>256</v>
      </c>
      <c r="B25" s="5" t="s">
        <v>95</v>
      </c>
      <c r="C25" s="5">
        <v>16</v>
      </c>
      <c r="D25" s="5">
        <v>5</v>
      </c>
      <c r="E25" s="5">
        <v>12</v>
      </c>
      <c r="F25" s="5" t="s">
        <v>96</v>
      </c>
      <c r="G25" s="5">
        <v>39</v>
      </c>
      <c r="H25" s="5">
        <v>52</v>
      </c>
      <c r="I25" s="5">
        <v>1.6</v>
      </c>
      <c r="J25" s="5">
        <v>-4.1</v>
      </c>
      <c r="K25" s="6" t="b">
        <f t="shared" si="0"/>
        <v>0</v>
      </c>
      <c r="L25" s="6" t="b">
        <f t="shared" si="1"/>
        <v>0</v>
      </c>
      <c r="M25" s="6" t="b">
        <f t="shared" si="2"/>
        <v>1</v>
      </c>
      <c r="N25" s="13" t="b">
        <f t="shared" si="3"/>
        <v>0</v>
      </c>
      <c r="O25" s="6" t="s">
        <v>100</v>
      </c>
      <c r="P25" s="2">
        <v>0.02</v>
      </c>
      <c r="Q25" s="4">
        <f t="shared" si="4"/>
        <v>19.369999999999997</v>
      </c>
      <c r="R25" s="1">
        <f t="shared" si="5"/>
        <v>4.401136216933077</v>
      </c>
      <c r="T25" s="6" t="s">
        <v>157</v>
      </c>
      <c r="U25" s="24">
        <v>14.92</v>
      </c>
      <c r="V25" s="3">
        <f t="shared" si="6"/>
        <v>3.862641583165593</v>
      </c>
      <c r="W25" s="25"/>
      <c r="X25" s="26"/>
      <c r="Y25" s="8"/>
      <c r="Z25" s="3">
        <f t="shared" si="8"/>
        <v>1.8001267005596695</v>
      </c>
      <c r="AA25" s="4">
        <f t="shared" si="9"/>
        <v>84.50704225352112</v>
      </c>
    </row>
    <row r="26" spans="1:27" ht="12.75">
      <c r="A26" s="5" t="s">
        <v>257</v>
      </c>
      <c r="B26" s="5" t="s">
        <v>258</v>
      </c>
      <c r="C26" s="5">
        <v>10</v>
      </c>
      <c r="D26" s="5">
        <v>34</v>
      </c>
      <c r="E26" s="5">
        <v>56</v>
      </c>
      <c r="F26" s="5">
        <v>-6</v>
      </c>
      <c r="G26" s="5">
        <v>28</v>
      </c>
      <c r="H26" s="5">
        <v>26</v>
      </c>
      <c r="I26" s="5">
        <v>-10.9</v>
      </c>
      <c r="J26" s="5">
        <v>-3.9</v>
      </c>
      <c r="K26" s="6" t="b">
        <f t="shared" si="0"/>
        <v>1</v>
      </c>
      <c r="L26" s="6" t="b">
        <f t="shared" si="1"/>
        <v>0</v>
      </c>
      <c r="M26" s="6" t="b">
        <f t="shared" si="2"/>
        <v>0</v>
      </c>
      <c r="N26" s="13" t="b">
        <f t="shared" si="3"/>
        <v>0</v>
      </c>
      <c r="O26" s="6" t="s">
        <v>106</v>
      </c>
      <c r="P26" s="2">
        <v>0.02</v>
      </c>
      <c r="Q26" s="4">
        <f t="shared" si="4"/>
        <v>134.02</v>
      </c>
      <c r="R26" s="1">
        <f t="shared" si="5"/>
        <v>11.576700738984316</v>
      </c>
      <c r="T26" s="6" t="s">
        <v>153</v>
      </c>
      <c r="U26" s="24">
        <v>15.86</v>
      </c>
      <c r="V26" s="3">
        <f t="shared" si="6"/>
        <v>3.9824615503479754</v>
      </c>
      <c r="W26" s="25"/>
      <c r="X26" s="26"/>
      <c r="Y26" s="8"/>
      <c r="Z26" s="3">
        <f t="shared" si="8"/>
        <v>4.735033654367669</v>
      </c>
      <c r="AA26" s="4">
        <f t="shared" si="9"/>
        <v>84.50704225352112</v>
      </c>
    </row>
    <row r="27" spans="1:27" ht="12.75">
      <c r="A27" s="5" t="s">
        <v>260</v>
      </c>
      <c r="B27" s="5" t="s">
        <v>261</v>
      </c>
      <c r="C27" s="5">
        <v>7</v>
      </c>
      <c r="D27" s="5">
        <v>53</v>
      </c>
      <c r="E27" s="5">
        <v>8</v>
      </c>
      <c r="F27" s="5" t="s">
        <v>96</v>
      </c>
      <c r="G27" s="5">
        <v>7</v>
      </c>
      <c r="H27" s="5">
        <v>35</v>
      </c>
      <c r="I27" s="5">
        <v>-14.5</v>
      </c>
      <c r="J27" s="5">
        <v>5.1</v>
      </c>
      <c r="K27" s="6" t="b">
        <f t="shared" si="0"/>
        <v>0</v>
      </c>
      <c r="L27" s="6" t="b">
        <f t="shared" si="1"/>
        <v>1</v>
      </c>
      <c r="M27" s="6" t="b">
        <f t="shared" si="2"/>
        <v>0</v>
      </c>
      <c r="N27" s="13" t="b">
        <f t="shared" si="3"/>
        <v>0</v>
      </c>
      <c r="O27" s="6" t="s">
        <v>102</v>
      </c>
      <c r="P27" s="2">
        <v>0.02</v>
      </c>
      <c r="Q27" s="4">
        <f t="shared" si="4"/>
        <v>236.26</v>
      </c>
      <c r="R27" s="1">
        <f t="shared" si="5"/>
        <v>15.370751445521458</v>
      </c>
      <c r="T27" s="6" t="s">
        <v>183</v>
      </c>
      <c r="U27" s="24">
        <v>16.36</v>
      </c>
      <c r="V27" s="3">
        <f t="shared" si="6"/>
        <v>4.044749683231337</v>
      </c>
      <c r="W27" s="25"/>
      <c r="X27" s="26"/>
      <c r="Y27" s="8"/>
      <c r="Z27" s="3">
        <f t="shared" si="8"/>
        <v>6.286853830675255</v>
      </c>
      <c r="AA27" s="4">
        <f t="shared" si="9"/>
        <v>84.50704225352112</v>
      </c>
    </row>
    <row r="28" spans="1:27" ht="12.75">
      <c r="A28" s="5" t="s">
        <v>289</v>
      </c>
      <c r="B28" s="5" t="s">
        <v>290</v>
      </c>
      <c r="C28" s="5">
        <v>12</v>
      </c>
      <c r="D28" s="5">
        <v>15</v>
      </c>
      <c r="E28" s="5">
        <v>42</v>
      </c>
      <c r="F28" s="5" t="s">
        <v>96</v>
      </c>
      <c r="G28" s="5">
        <v>53</v>
      </c>
      <c r="H28" s="5">
        <v>25</v>
      </c>
      <c r="I28" s="5">
        <v>1.2</v>
      </c>
      <c r="J28" s="5">
        <v>-9.6</v>
      </c>
      <c r="K28" s="6" t="b">
        <f t="shared" si="0"/>
        <v>0</v>
      </c>
      <c r="L28" s="6" t="b">
        <f t="shared" si="1"/>
        <v>0</v>
      </c>
      <c r="M28" s="6" t="b">
        <f t="shared" si="2"/>
        <v>1</v>
      </c>
      <c r="N28" s="13" t="b">
        <f t="shared" si="3"/>
        <v>0</v>
      </c>
      <c r="O28" s="6" t="s">
        <v>100</v>
      </c>
      <c r="P28" s="2">
        <v>0.02</v>
      </c>
      <c r="Q28" s="4">
        <f t="shared" si="4"/>
        <v>93.6</v>
      </c>
      <c r="R28" s="1">
        <f t="shared" si="5"/>
        <v>9.674709297958259</v>
      </c>
      <c r="T28" s="6" t="s">
        <v>183</v>
      </c>
      <c r="U28" s="24">
        <v>16.4</v>
      </c>
      <c r="V28" s="3">
        <f t="shared" si="6"/>
        <v>4.049691346263317</v>
      </c>
      <c r="W28" s="25"/>
      <c r="X28" s="26"/>
      <c r="Y28" s="8"/>
      <c r="Z28" s="3">
        <f t="shared" si="8"/>
        <v>3.957092366376166</v>
      </c>
      <c r="AA28" s="4">
        <f t="shared" si="9"/>
        <v>84.50704225352112</v>
      </c>
    </row>
    <row r="29" spans="1:27" ht="12.75">
      <c r="A29" s="5" t="s">
        <v>326</v>
      </c>
      <c r="B29" s="5" t="s">
        <v>95</v>
      </c>
      <c r="C29" s="5">
        <v>16</v>
      </c>
      <c r="D29" s="5">
        <v>7</v>
      </c>
      <c r="E29" s="5">
        <v>14</v>
      </c>
      <c r="F29" s="5">
        <v>0</v>
      </c>
      <c r="G29" s="5">
        <v>4</v>
      </c>
      <c r="H29" s="5">
        <v>49</v>
      </c>
      <c r="I29" s="5">
        <v>-7</v>
      </c>
      <c r="J29" s="5">
        <v>0</v>
      </c>
      <c r="K29" s="6" t="b">
        <f t="shared" si="0"/>
        <v>0</v>
      </c>
      <c r="L29" s="6" t="b">
        <f t="shared" si="1"/>
        <v>0</v>
      </c>
      <c r="M29" s="6" t="b">
        <f t="shared" si="2"/>
        <v>0</v>
      </c>
      <c r="N29" s="13" t="b">
        <f t="shared" si="3"/>
        <v>0</v>
      </c>
      <c r="O29" s="6" t="s">
        <v>102</v>
      </c>
      <c r="P29" s="2">
        <v>0.02</v>
      </c>
      <c r="Q29" s="4">
        <f t="shared" si="4"/>
        <v>49</v>
      </c>
      <c r="R29" s="1">
        <f t="shared" si="5"/>
        <v>7</v>
      </c>
      <c r="T29" s="6" t="s">
        <v>259</v>
      </c>
      <c r="U29" s="24">
        <v>16.96</v>
      </c>
      <c r="V29" s="3">
        <f t="shared" si="6"/>
        <v>4.1182520563948</v>
      </c>
      <c r="W29" s="25"/>
      <c r="X29" s="26"/>
      <c r="Y29" s="8"/>
      <c r="Z29" s="3">
        <f t="shared" si="8"/>
        <v>2.8630985915492952</v>
      </c>
      <c r="AA29" s="4">
        <f t="shared" si="9"/>
        <v>84.50704225352112</v>
      </c>
    </row>
    <row r="30" spans="1:27" ht="12.75">
      <c r="A30" s="5" t="s">
        <v>336</v>
      </c>
      <c r="B30" s="5" t="s">
        <v>337</v>
      </c>
      <c r="C30" s="5">
        <v>12</v>
      </c>
      <c r="D30" s="5">
        <v>2</v>
      </c>
      <c r="E30" s="5">
        <v>32</v>
      </c>
      <c r="F30" s="5" t="s">
        <v>96</v>
      </c>
      <c r="G30" s="5">
        <v>2</v>
      </c>
      <c r="H30" s="5">
        <v>59</v>
      </c>
      <c r="I30" s="5">
        <v>-19.1</v>
      </c>
      <c r="J30" s="5">
        <v>49.3</v>
      </c>
      <c r="K30" s="6" t="b">
        <f t="shared" si="0"/>
        <v>0</v>
      </c>
      <c r="L30" s="6" t="b">
        <f t="shared" si="1"/>
        <v>1</v>
      </c>
      <c r="M30" s="6" t="b">
        <f t="shared" si="2"/>
        <v>0</v>
      </c>
      <c r="N30" s="13" t="b">
        <f t="shared" si="3"/>
        <v>0</v>
      </c>
      <c r="O30" s="6" t="s">
        <v>164</v>
      </c>
      <c r="P30" s="2">
        <v>0.02</v>
      </c>
      <c r="Q30" s="4">
        <f t="shared" si="4"/>
        <v>2795.2999999999997</v>
      </c>
      <c r="R30" s="1">
        <f t="shared" si="5"/>
        <v>52.87059674336956</v>
      </c>
      <c r="T30" s="6" t="s">
        <v>338</v>
      </c>
      <c r="U30" s="24">
        <v>17</v>
      </c>
      <c r="V30" s="3">
        <f t="shared" si="6"/>
        <v>4.123105625617661</v>
      </c>
      <c r="W30" s="25"/>
      <c r="X30" s="26"/>
      <c r="Y30" s="8"/>
      <c r="Z30" s="3">
        <f t="shared" si="8"/>
        <v>21.624818724330307</v>
      </c>
      <c r="AA30" s="4">
        <f t="shared" si="9"/>
        <v>84.50704225352112</v>
      </c>
    </row>
    <row r="31" spans="1:27" ht="12.75">
      <c r="A31" s="5" t="s">
        <v>348</v>
      </c>
      <c r="B31" s="5" t="s">
        <v>349</v>
      </c>
      <c r="C31" s="5">
        <v>22</v>
      </c>
      <c r="D31" s="5">
        <v>10</v>
      </c>
      <c r="E31" s="5">
        <v>13</v>
      </c>
      <c r="F31" s="5" t="s">
        <v>96</v>
      </c>
      <c r="G31" s="5">
        <v>39</v>
      </c>
      <c r="H31" s="5">
        <v>14</v>
      </c>
      <c r="I31" s="5">
        <v>-3</v>
      </c>
      <c r="J31" s="5">
        <v>19</v>
      </c>
      <c r="K31" s="6" t="b">
        <f t="shared" si="0"/>
        <v>0</v>
      </c>
      <c r="L31" s="6" t="b">
        <f t="shared" si="1"/>
        <v>1</v>
      </c>
      <c r="M31" s="6" t="b">
        <f t="shared" si="2"/>
        <v>0</v>
      </c>
      <c r="N31" s="13" t="b">
        <f t="shared" si="3"/>
        <v>0</v>
      </c>
      <c r="O31" s="6" t="s">
        <v>102</v>
      </c>
      <c r="P31" s="2">
        <v>0.02</v>
      </c>
      <c r="Q31" s="4">
        <f t="shared" si="4"/>
        <v>370</v>
      </c>
      <c r="R31" s="1">
        <f t="shared" si="5"/>
        <v>19.235384061671343</v>
      </c>
      <c r="T31" s="6" t="s">
        <v>174</v>
      </c>
      <c r="U31" s="24">
        <v>17.65</v>
      </c>
      <c r="V31" s="3">
        <f t="shared" si="6"/>
        <v>4.201190307520001</v>
      </c>
      <c r="W31" s="25"/>
      <c r="X31" s="26"/>
      <c r="Y31" s="8"/>
      <c r="Z31" s="3">
        <f t="shared" si="8"/>
        <v>7.8675430021258554</v>
      </c>
      <c r="AA31" s="4">
        <f t="shared" si="9"/>
        <v>84.50704225352112</v>
      </c>
    </row>
    <row r="32" spans="1:27" ht="12.75">
      <c r="A32" s="5" t="s">
        <v>434</v>
      </c>
      <c r="B32" s="5" t="s">
        <v>435</v>
      </c>
      <c r="C32" s="5">
        <v>1</v>
      </c>
      <c r="D32" s="5">
        <v>21</v>
      </c>
      <c r="E32" s="5">
        <v>16</v>
      </c>
      <c r="F32" s="5" t="s">
        <v>96</v>
      </c>
      <c r="G32" s="5">
        <v>29</v>
      </c>
      <c r="H32" s="5">
        <v>55</v>
      </c>
      <c r="I32" s="5">
        <v>37.6</v>
      </c>
      <c r="J32" s="5">
        <v>46.4</v>
      </c>
      <c r="K32" s="6" t="b">
        <f t="shared" si="0"/>
        <v>0</v>
      </c>
      <c r="L32" s="6" t="b">
        <f t="shared" si="1"/>
        <v>0</v>
      </c>
      <c r="M32" s="6" t="b">
        <f t="shared" si="2"/>
        <v>0</v>
      </c>
      <c r="N32" s="13" t="b">
        <f t="shared" si="3"/>
        <v>1</v>
      </c>
      <c r="O32" s="6" t="s">
        <v>100</v>
      </c>
      <c r="P32" s="2">
        <v>0.02</v>
      </c>
      <c r="Q32" s="4">
        <f t="shared" si="4"/>
        <v>3566.7200000000003</v>
      </c>
      <c r="R32" s="1">
        <f t="shared" si="5"/>
        <v>59.722022738684934</v>
      </c>
      <c r="T32" s="6" t="s">
        <v>177</v>
      </c>
      <c r="U32" s="24">
        <v>18</v>
      </c>
      <c r="V32" s="3">
        <f t="shared" si="6"/>
        <v>4.242640687119285</v>
      </c>
      <c r="W32" s="25"/>
      <c r="X32" s="26"/>
      <c r="Y32" s="8"/>
      <c r="Z32" s="3">
        <f t="shared" si="8"/>
        <v>24.427148455371974</v>
      </c>
      <c r="AA32" s="4">
        <f t="shared" si="9"/>
        <v>84.50704225352112</v>
      </c>
    </row>
    <row r="33" spans="1:27" ht="12.75">
      <c r="A33" s="5" t="s">
        <v>448</v>
      </c>
      <c r="B33" s="5" t="s">
        <v>449</v>
      </c>
      <c r="C33" s="5">
        <v>9</v>
      </c>
      <c r="D33" s="5">
        <v>46</v>
      </c>
      <c r="E33" s="5">
        <v>49</v>
      </c>
      <c r="F33" s="5" t="s">
        <v>96</v>
      </c>
      <c r="G33" s="5">
        <v>2</v>
      </c>
      <c r="H33" s="5">
        <v>38</v>
      </c>
      <c r="I33" s="5">
        <v>3.4</v>
      </c>
      <c r="J33" s="5">
        <v>0.3</v>
      </c>
      <c r="K33" s="6" t="b">
        <f t="shared" si="0"/>
        <v>0</v>
      </c>
      <c r="L33" s="6" t="b">
        <f t="shared" si="1"/>
        <v>0</v>
      </c>
      <c r="M33" s="6" t="b">
        <f t="shared" si="2"/>
        <v>0</v>
      </c>
      <c r="N33" s="13" t="b">
        <f t="shared" si="3"/>
        <v>1</v>
      </c>
      <c r="O33" s="6" t="s">
        <v>100</v>
      </c>
      <c r="P33" s="2">
        <v>0.02</v>
      </c>
      <c r="Q33" s="4">
        <f t="shared" si="4"/>
        <v>11.649999999999999</v>
      </c>
      <c r="R33" s="1">
        <f t="shared" si="5"/>
        <v>3.413209633175202</v>
      </c>
      <c r="T33" s="6" t="s">
        <v>303</v>
      </c>
      <c r="U33" s="24">
        <v>19.24</v>
      </c>
      <c r="V33" s="3">
        <f t="shared" si="6"/>
        <v>4.386342439892261</v>
      </c>
      <c r="W33" s="25"/>
      <c r="X33" s="26"/>
      <c r="Y33" s="8"/>
      <c r="Z33" s="3">
        <f t="shared" si="8"/>
        <v>1.3960508133437726</v>
      </c>
      <c r="AA33" s="4">
        <f t="shared" si="9"/>
        <v>84.50704225352112</v>
      </c>
    </row>
    <row r="34" spans="1:27" ht="12.75">
      <c r="A34" s="5" t="s">
        <v>452</v>
      </c>
      <c r="B34" s="5" t="s">
        <v>95</v>
      </c>
      <c r="C34" s="5">
        <v>11</v>
      </c>
      <c r="D34" s="5">
        <v>10</v>
      </c>
      <c r="E34" s="5">
        <v>22</v>
      </c>
      <c r="F34" s="5" t="s">
        <v>96</v>
      </c>
      <c r="G34" s="5">
        <v>24</v>
      </c>
      <c r="H34" s="5">
        <v>51</v>
      </c>
      <c r="I34" s="5">
        <v>-2</v>
      </c>
      <c r="J34" s="5">
        <v>-4</v>
      </c>
      <c r="K34" s="6" t="b">
        <f t="shared" si="0"/>
        <v>1</v>
      </c>
      <c r="L34" s="6" t="b">
        <f t="shared" si="1"/>
        <v>0</v>
      </c>
      <c r="M34" s="6" t="b">
        <f t="shared" si="2"/>
        <v>0</v>
      </c>
      <c r="N34" s="13" t="b">
        <f t="shared" si="3"/>
        <v>0</v>
      </c>
      <c r="O34" s="6" t="s">
        <v>100</v>
      </c>
      <c r="P34" s="2">
        <v>0.02</v>
      </c>
      <c r="Q34" s="4">
        <f t="shared" si="4"/>
        <v>20</v>
      </c>
      <c r="R34" s="1">
        <f t="shared" si="5"/>
        <v>4.47213595499958</v>
      </c>
      <c r="T34" s="6" t="s">
        <v>412</v>
      </c>
      <c r="U34" s="24">
        <v>19.37</v>
      </c>
      <c r="V34" s="3">
        <f t="shared" si="6"/>
        <v>4.401136216933078</v>
      </c>
      <c r="W34" s="25"/>
      <c r="X34" s="26"/>
      <c r="Y34" s="8"/>
      <c r="Z34" s="3">
        <f t="shared" si="8"/>
        <v>1.82916659342518</v>
      </c>
      <c r="AA34" s="4">
        <f t="shared" si="9"/>
        <v>84.50704225352112</v>
      </c>
    </row>
    <row r="35" spans="1:27" ht="12.75">
      <c r="A35" s="5" t="s">
        <v>487</v>
      </c>
      <c r="B35" s="5" t="s">
        <v>488</v>
      </c>
      <c r="C35" s="5">
        <v>5</v>
      </c>
      <c r="D35" s="5">
        <v>48</v>
      </c>
      <c r="E35" s="5">
        <v>8</v>
      </c>
      <c r="F35" s="5" t="s">
        <v>96</v>
      </c>
      <c r="G35" s="5">
        <v>15</v>
      </c>
      <c r="H35" s="5">
        <v>23</v>
      </c>
      <c r="I35" s="5">
        <v>1.6</v>
      </c>
      <c r="J35" s="5">
        <v>2.6</v>
      </c>
      <c r="K35" s="6" t="b">
        <f t="shared" si="0"/>
        <v>0</v>
      </c>
      <c r="L35" s="6" t="b">
        <f t="shared" si="1"/>
        <v>0</v>
      </c>
      <c r="M35" s="6" t="b">
        <f t="shared" si="2"/>
        <v>0</v>
      </c>
      <c r="N35" s="13" t="b">
        <f t="shared" si="3"/>
        <v>1</v>
      </c>
      <c r="O35" s="6" t="s">
        <v>100</v>
      </c>
      <c r="P35" s="2">
        <v>0.02</v>
      </c>
      <c r="Q35" s="4">
        <f t="shared" si="4"/>
        <v>9.32</v>
      </c>
      <c r="R35" s="1">
        <f t="shared" si="5"/>
        <v>3.0528675044947495</v>
      </c>
      <c r="T35" s="6" t="s">
        <v>303</v>
      </c>
      <c r="U35" s="24">
        <v>20</v>
      </c>
      <c r="V35" s="3">
        <f t="shared" si="6"/>
        <v>4.47213595499958</v>
      </c>
      <c r="W35" s="25"/>
      <c r="X35" s="26"/>
      <c r="Y35" s="8"/>
      <c r="Z35" s="3">
        <f t="shared" si="8"/>
        <v>1.2486658074722186</v>
      </c>
      <c r="AA35" s="4">
        <f t="shared" si="9"/>
        <v>84.50704225352112</v>
      </c>
    </row>
    <row r="36" spans="1:27" ht="12.75">
      <c r="A36" s="5" t="s">
        <v>25</v>
      </c>
      <c r="B36" s="5" t="s">
        <v>26</v>
      </c>
      <c r="C36" s="5">
        <v>20</v>
      </c>
      <c r="D36" s="5">
        <v>15</v>
      </c>
      <c r="E36" s="5">
        <v>26</v>
      </c>
      <c r="F36" s="5">
        <v>-37</v>
      </c>
      <c r="G36" s="5">
        <v>30</v>
      </c>
      <c r="H36" s="5">
        <v>35</v>
      </c>
      <c r="I36" s="5">
        <v>7.1</v>
      </c>
      <c r="J36" s="5">
        <v>-1.7</v>
      </c>
      <c r="K36" s="6" t="b">
        <f t="shared" si="0"/>
        <v>0</v>
      </c>
      <c r="L36" s="6" t="b">
        <f t="shared" si="1"/>
        <v>0</v>
      </c>
      <c r="M36" s="6" t="b">
        <f t="shared" si="2"/>
        <v>1</v>
      </c>
      <c r="N36" s="13" t="b">
        <f t="shared" si="3"/>
        <v>0</v>
      </c>
      <c r="O36" s="6" t="s">
        <v>102</v>
      </c>
      <c r="P36" s="2">
        <v>0.02</v>
      </c>
      <c r="Q36" s="4">
        <f t="shared" si="4"/>
        <v>53.3</v>
      </c>
      <c r="R36" s="1">
        <f t="shared" si="5"/>
        <v>7.3006848993775915</v>
      </c>
      <c r="T36" s="6" t="s">
        <v>515</v>
      </c>
      <c r="U36" s="24">
        <v>20</v>
      </c>
      <c r="V36" s="3">
        <f t="shared" si="6"/>
        <v>4.47213595499958</v>
      </c>
      <c r="W36" s="25"/>
      <c r="X36" s="26"/>
      <c r="Y36" s="8"/>
      <c r="Z36" s="3">
        <f t="shared" si="8"/>
        <v>2.986082950393313</v>
      </c>
      <c r="AA36" s="4">
        <f t="shared" si="9"/>
        <v>84.50704225352112</v>
      </c>
    </row>
    <row r="37" spans="1:27" ht="12.75">
      <c r="A37" s="5" t="s">
        <v>154</v>
      </c>
      <c r="B37" s="5" t="s">
        <v>155</v>
      </c>
      <c r="C37" s="5">
        <v>8</v>
      </c>
      <c r="D37" s="5">
        <v>19</v>
      </c>
      <c r="E37" s="5">
        <v>2</v>
      </c>
      <c r="F37" s="5" t="s">
        <v>96</v>
      </c>
      <c r="G37" s="5">
        <v>11</v>
      </c>
      <c r="H37" s="5">
        <v>2</v>
      </c>
      <c r="I37" s="5">
        <v>-7.2</v>
      </c>
      <c r="J37" s="5">
        <v>-4.7</v>
      </c>
      <c r="K37" s="6" t="b">
        <f t="shared" si="0"/>
        <v>1</v>
      </c>
      <c r="L37" s="6" t="b">
        <f t="shared" si="1"/>
        <v>0</v>
      </c>
      <c r="M37" s="6" t="b">
        <f t="shared" si="2"/>
        <v>0</v>
      </c>
      <c r="N37" s="13" t="b">
        <f t="shared" si="3"/>
        <v>0</v>
      </c>
      <c r="O37" s="6" t="s">
        <v>102</v>
      </c>
      <c r="P37" s="2">
        <v>0.021</v>
      </c>
      <c r="Q37" s="4">
        <f t="shared" si="4"/>
        <v>73.93</v>
      </c>
      <c r="R37" s="1">
        <f t="shared" si="5"/>
        <v>8.598255637046389</v>
      </c>
      <c r="T37" s="6" t="s">
        <v>143</v>
      </c>
      <c r="U37" s="24">
        <v>22.09</v>
      </c>
      <c r="V37" s="3">
        <f t="shared" si="6"/>
        <v>4.7</v>
      </c>
      <c r="W37" s="25"/>
      <c r="X37" s="26"/>
      <c r="Y37" s="8"/>
      <c r="Z37" s="3">
        <f t="shared" si="8"/>
        <v>3.692648040631246</v>
      </c>
      <c r="AA37" s="4">
        <f t="shared" si="9"/>
        <v>88.73239436619718</v>
      </c>
    </row>
    <row r="38" spans="1:27" ht="12.75">
      <c r="A38" s="5" t="s">
        <v>195</v>
      </c>
      <c r="B38" s="5" t="s">
        <v>196</v>
      </c>
      <c r="C38" s="5">
        <v>7</v>
      </c>
      <c r="D38" s="5">
        <v>4</v>
      </c>
      <c r="E38" s="5">
        <v>0</v>
      </c>
      <c r="F38" s="5" t="s">
        <v>96</v>
      </c>
      <c r="G38" s="5">
        <v>40</v>
      </c>
      <c r="H38" s="5">
        <v>30</v>
      </c>
      <c r="I38" s="5">
        <v>-18.3</v>
      </c>
      <c r="J38" s="5">
        <v>10.4</v>
      </c>
      <c r="K38" s="6" t="b">
        <f t="shared" si="0"/>
        <v>0</v>
      </c>
      <c r="L38" s="6" t="b">
        <f t="shared" si="1"/>
        <v>1</v>
      </c>
      <c r="M38" s="6" t="b">
        <f t="shared" si="2"/>
        <v>0</v>
      </c>
      <c r="N38" s="13" t="b">
        <f t="shared" si="3"/>
        <v>0</v>
      </c>
      <c r="O38" s="6" t="s">
        <v>102</v>
      </c>
      <c r="P38" s="2">
        <v>0.021</v>
      </c>
      <c r="Q38" s="4">
        <f t="shared" si="4"/>
        <v>443.05000000000007</v>
      </c>
      <c r="R38" s="1">
        <f t="shared" si="5"/>
        <v>21.048752932181042</v>
      </c>
      <c r="T38" s="6" t="s">
        <v>157</v>
      </c>
      <c r="U38" s="24">
        <v>22.45</v>
      </c>
      <c r="V38" s="3">
        <f t="shared" si="6"/>
        <v>4.738143096192854</v>
      </c>
      <c r="W38" s="25"/>
      <c r="X38" s="26"/>
      <c r="Y38" s="8"/>
      <c r="Z38" s="3">
        <f t="shared" si="8"/>
        <v>9.039698231099498</v>
      </c>
      <c r="AA38" s="4">
        <f t="shared" si="9"/>
        <v>88.73239436619718</v>
      </c>
    </row>
    <row r="39" spans="1:27" ht="12.75">
      <c r="A39" s="5" t="s">
        <v>249</v>
      </c>
      <c r="B39" s="5" t="s">
        <v>250</v>
      </c>
      <c r="C39" s="5">
        <v>9</v>
      </c>
      <c r="D39" s="5">
        <v>40</v>
      </c>
      <c r="E39" s="5">
        <v>42</v>
      </c>
      <c r="F39" s="5" t="s">
        <v>96</v>
      </c>
      <c r="G39" s="5">
        <v>43</v>
      </c>
      <c r="H39" s="5">
        <v>9</v>
      </c>
      <c r="I39" s="5">
        <v>-10.2</v>
      </c>
      <c r="J39" s="5">
        <v>1.8</v>
      </c>
      <c r="K39" s="6" t="b">
        <f t="shared" si="0"/>
        <v>0</v>
      </c>
      <c r="L39" s="6" t="b">
        <f t="shared" si="1"/>
        <v>1</v>
      </c>
      <c r="M39" s="6" t="b">
        <f t="shared" si="2"/>
        <v>0</v>
      </c>
      <c r="N39" s="13" t="b">
        <f t="shared" si="3"/>
        <v>0</v>
      </c>
      <c r="O39" s="6" t="s">
        <v>102</v>
      </c>
      <c r="P39" s="2">
        <v>0.021</v>
      </c>
      <c r="Q39" s="4">
        <f t="shared" si="4"/>
        <v>107.27999999999999</v>
      </c>
      <c r="R39" s="1">
        <f t="shared" si="5"/>
        <v>10.357605900979241</v>
      </c>
      <c r="T39" s="6" t="s">
        <v>183</v>
      </c>
      <c r="U39" s="24">
        <v>23.72</v>
      </c>
      <c r="V39" s="3">
        <f t="shared" si="6"/>
        <v>4.870318264754368</v>
      </c>
      <c r="W39" s="25"/>
      <c r="X39" s="26"/>
      <c r="Y39" s="8"/>
      <c r="Z39" s="3">
        <f t="shared" si="8"/>
        <v>4.448227030037451</v>
      </c>
      <c r="AA39" s="4">
        <f t="shared" si="9"/>
        <v>88.73239436619718</v>
      </c>
    </row>
    <row r="40" spans="1:27" ht="12.75">
      <c r="A40" s="5" t="s">
        <v>308</v>
      </c>
      <c r="B40" s="5" t="s">
        <v>309</v>
      </c>
      <c r="C40" s="5">
        <v>7</v>
      </c>
      <c r="D40" s="5">
        <v>15</v>
      </c>
      <c r="E40" s="5">
        <v>30</v>
      </c>
      <c r="F40" s="5" t="s">
        <v>96</v>
      </c>
      <c r="G40" s="5">
        <v>25</v>
      </c>
      <c r="H40" s="5">
        <v>42</v>
      </c>
      <c r="I40" s="5">
        <v>4.2</v>
      </c>
      <c r="J40" s="5">
        <v>-6.6</v>
      </c>
      <c r="K40" s="6" t="b">
        <f t="shared" si="0"/>
        <v>0</v>
      </c>
      <c r="L40" s="6" t="b">
        <f t="shared" si="1"/>
        <v>0</v>
      </c>
      <c r="M40" s="6" t="b">
        <f t="shared" si="2"/>
        <v>1</v>
      </c>
      <c r="N40" s="13" t="b">
        <f t="shared" si="3"/>
        <v>0</v>
      </c>
      <c r="O40" s="6" t="s">
        <v>100</v>
      </c>
      <c r="P40" s="2">
        <v>0.021</v>
      </c>
      <c r="Q40" s="4">
        <f t="shared" si="4"/>
        <v>61.199999999999996</v>
      </c>
      <c r="R40" s="1">
        <f t="shared" si="5"/>
        <v>7.8230428862431785</v>
      </c>
      <c r="T40" s="6" t="s">
        <v>303</v>
      </c>
      <c r="U40" s="24">
        <v>24.1</v>
      </c>
      <c r="V40" s="3">
        <f t="shared" si="6"/>
        <v>4.909175083453431</v>
      </c>
      <c r="W40" s="25"/>
      <c r="X40" s="26"/>
      <c r="Y40" s="8"/>
      <c r="Z40" s="3">
        <f t="shared" si="8"/>
        <v>3.359721460384887</v>
      </c>
      <c r="AA40" s="4">
        <f t="shared" si="9"/>
        <v>88.73239436619718</v>
      </c>
    </row>
    <row r="41" spans="1:27" ht="12.75">
      <c r="A41" s="5" t="s">
        <v>316</v>
      </c>
      <c r="B41" s="5" t="s">
        <v>317</v>
      </c>
      <c r="C41" s="5">
        <v>10</v>
      </c>
      <c r="D41" s="5">
        <v>39</v>
      </c>
      <c r="E41" s="5">
        <v>58</v>
      </c>
      <c r="F41" s="5" t="s">
        <v>96</v>
      </c>
      <c r="G41" s="5">
        <v>5</v>
      </c>
      <c r="H41" s="5">
        <v>26</v>
      </c>
      <c r="I41" s="5">
        <v>-2.7</v>
      </c>
      <c r="J41" s="5">
        <v>-1.8</v>
      </c>
      <c r="K41" s="6" t="b">
        <f t="shared" si="0"/>
        <v>1</v>
      </c>
      <c r="L41" s="6" t="b">
        <f t="shared" si="1"/>
        <v>0</v>
      </c>
      <c r="M41" s="6" t="b">
        <f t="shared" si="2"/>
        <v>0</v>
      </c>
      <c r="N41" s="13" t="b">
        <f t="shared" si="3"/>
        <v>0</v>
      </c>
      <c r="O41" s="6" t="s">
        <v>100</v>
      </c>
      <c r="P41" s="2">
        <v>0.021</v>
      </c>
      <c r="Q41" s="4">
        <f t="shared" si="4"/>
        <v>10.530000000000001</v>
      </c>
      <c r="R41" s="1">
        <f t="shared" si="5"/>
        <v>3.2449961479175906</v>
      </c>
      <c r="T41" s="6" t="s">
        <v>303</v>
      </c>
      <c r="U41" s="24">
        <v>25</v>
      </c>
      <c r="V41" s="3">
        <f t="shared" si="6"/>
        <v>5</v>
      </c>
      <c r="W41" s="25"/>
      <c r="X41" s="26"/>
      <c r="Y41" s="8"/>
      <c r="Z41" s="3">
        <f t="shared" si="8"/>
        <v>1.3936115851028616</v>
      </c>
      <c r="AA41" s="4">
        <f t="shared" si="9"/>
        <v>88.73239436619718</v>
      </c>
    </row>
    <row r="42" spans="1:27" ht="12.75">
      <c r="A42" s="5" t="s">
        <v>334</v>
      </c>
      <c r="B42" s="5" t="s">
        <v>335</v>
      </c>
      <c r="C42" s="5">
        <v>18</v>
      </c>
      <c r="D42" s="5">
        <v>30</v>
      </c>
      <c r="E42" s="5">
        <v>26</v>
      </c>
      <c r="F42" s="5" t="s">
        <v>96</v>
      </c>
      <c r="G42" s="5">
        <v>6</v>
      </c>
      <c r="H42" s="5">
        <v>13</v>
      </c>
      <c r="I42" s="5">
        <v>2</v>
      </c>
      <c r="J42" s="5">
        <v>-2</v>
      </c>
      <c r="K42" s="6" t="b">
        <f t="shared" si="0"/>
        <v>0</v>
      </c>
      <c r="L42" s="6" t="b">
        <f t="shared" si="1"/>
        <v>0</v>
      </c>
      <c r="M42" s="6" t="b">
        <f t="shared" si="2"/>
        <v>1</v>
      </c>
      <c r="N42" s="13" t="b">
        <f t="shared" si="3"/>
        <v>0</v>
      </c>
      <c r="O42" s="6" t="s">
        <v>100</v>
      </c>
      <c r="P42" s="2">
        <v>0.021</v>
      </c>
      <c r="Q42" s="4">
        <f t="shared" si="4"/>
        <v>8</v>
      </c>
      <c r="R42" s="1">
        <f t="shared" si="5"/>
        <v>2.8284271247461903</v>
      </c>
      <c r="T42" s="6" t="s">
        <v>174</v>
      </c>
      <c r="U42" s="24">
        <v>25</v>
      </c>
      <c r="V42" s="3">
        <f t="shared" si="6"/>
        <v>5</v>
      </c>
      <c r="W42" s="25"/>
      <c r="X42" s="26"/>
      <c r="Y42" s="8"/>
      <c r="Z42" s="3">
        <f t="shared" si="8"/>
        <v>1.2147098575740962</v>
      </c>
      <c r="AA42" s="4">
        <f t="shared" si="9"/>
        <v>88.73239436619718</v>
      </c>
    </row>
    <row r="43" spans="1:27" ht="12.75">
      <c r="A43" s="5" t="s">
        <v>350</v>
      </c>
      <c r="B43" s="5" t="s">
        <v>351</v>
      </c>
      <c r="C43" s="5">
        <v>21</v>
      </c>
      <c r="D43" s="5">
        <v>21</v>
      </c>
      <c r="E43" s="5">
        <v>2</v>
      </c>
      <c r="F43" s="5" t="s">
        <v>96</v>
      </c>
      <c r="G43" s="5">
        <v>10</v>
      </c>
      <c r="H43" s="5">
        <v>50</v>
      </c>
      <c r="I43" s="5">
        <v>10.6</v>
      </c>
      <c r="J43" s="5">
        <v>1.8</v>
      </c>
      <c r="K43" s="6" t="b">
        <f t="shared" si="0"/>
        <v>0</v>
      </c>
      <c r="L43" s="6" t="b">
        <f t="shared" si="1"/>
        <v>0</v>
      </c>
      <c r="M43" s="6" t="b">
        <f t="shared" si="2"/>
        <v>0</v>
      </c>
      <c r="N43" s="13" t="b">
        <f t="shared" si="3"/>
        <v>1</v>
      </c>
      <c r="O43" s="6" t="s">
        <v>100</v>
      </c>
      <c r="P43" s="2">
        <v>0.021</v>
      </c>
      <c r="Q43" s="4">
        <f t="shared" si="4"/>
        <v>115.6</v>
      </c>
      <c r="R43" s="1">
        <f t="shared" si="5"/>
        <v>10.75174404457249</v>
      </c>
      <c r="T43" s="6" t="s">
        <v>303</v>
      </c>
      <c r="U43" s="24">
        <v>25.45</v>
      </c>
      <c r="V43" s="3">
        <f t="shared" si="6"/>
        <v>5.044799302251775</v>
      </c>
      <c r="W43" s="25"/>
      <c r="X43" s="26"/>
      <c r="Y43" s="8"/>
      <c r="Z43" s="3">
        <f t="shared" si="8"/>
        <v>4.617495484607104</v>
      </c>
      <c r="AA43" s="4">
        <f t="shared" si="9"/>
        <v>88.73239436619718</v>
      </c>
    </row>
    <row r="44" spans="1:27" ht="12.75">
      <c r="A44" s="5" t="s">
        <v>473</v>
      </c>
      <c r="B44" s="5" t="s">
        <v>95</v>
      </c>
      <c r="C44" s="5">
        <v>11</v>
      </c>
      <c r="D44" s="5">
        <v>33</v>
      </c>
      <c r="E44" s="5">
        <v>25</v>
      </c>
      <c r="F44" s="5">
        <v>-9</v>
      </c>
      <c r="G44" s="5">
        <v>59</v>
      </c>
      <c r="H44" s="5">
        <v>26</v>
      </c>
      <c r="I44" s="5">
        <v>-1</v>
      </c>
      <c r="J44" s="5">
        <v>-1</v>
      </c>
      <c r="K44" s="6" t="b">
        <f t="shared" si="0"/>
        <v>1</v>
      </c>
      <c r="L44" s="6" t="b">
        <f t="shared" si="1"/>
        <v>0</v>
      </c>
      <c r="M44" s="6" t="b">
        <f t="shared" si="2"/>
        <v>0</v>
      </c>
      <c r="N44" s="13" t="b">
        <f t="shared" si="3"/>
        <v>0</v>
      </c>
      <c r="O44" s="6" t="s">
        <v>118</v>
      </c>
      <c r="P44" s="2">
        <v>0.021</v>
      </c>
      <c r="Q44" s="4">
        <f t="shared" si="4"/>
        <v>2</v>
      </c>
      <c r="R44" s="1">
        <f t="shared" si="5"/>
        <v>1.4142135623730951</v>
      </c>
      <c r="T44" s="6" t="s">
        <v>412</v>
      </c>
      <c r="U44" s="24">
        <v>26.26</v>
      </c>
      <c r="V44" s="3">
        <f t="shared" si="6"/>
        <v>5.124451190127583</v>
      </c>
      <c r="W44" s="25"/>
      <c r="X44" s="26"/>
      <c r="Y44" s="8"/>
      <c r="Z44" s="3">
        <f t="shared" si="8"/>
        <v>0.6073549287870481</v>
      </c>
      <c r="AA44" s="4">
        <f t="shared" si="9"/>
        <v>88.73239436619718</v>
      </c>
    </row>
    <row r="45" spans="1:27" ht="12.75">
      <c r="A45" s="5" t="s">
        <v>526</v>
      </c>
      <c r="B45" s="5" t="s">
        <v>527</v>
      </c>
      <c r="C45" s="5">
        <v>10</v>
      </c>
      <c r="D45" s="5">
        <v>56</v>
      </c>
      <c r="E45" s="5">
        <v>10</v>
      </c>
      <c r="F45" s="5" t="s">
        <v>96</v>
      </c>
      <c r="G45" s="5">
        <v>23</v>
      </c>
      <c r="H45" s="5">
        <v>44</v>
      </c>
      <c r="I45" s="5">
        <v>10.7</v>
      </c>
      <c r="J45" s="5">
        <v>-6.1</v>
      </c>
      <c r="K45" s="6" t="b">
        <f t="shared" si="0"/>
        <v>0</v>
      </c>
      <c r="L45" s="6" t="b">
        <f t="shared" si="1"/>
        <v>0</v>
      </c>
      <c r="M45" s="6" t="b">
        <f t="shared" si="2"/>
        <v>1</v>
      </c>
      <c r="N45" s="13" t="b">
        <f t="shared" si="3"/>
        <v>0</v>
      </c>
      <c r="O45" s="6" t="s">
        <v>102</v>
      </c>
      <c r="P45" s="2">
        <v>0.021</v>
      </c>
      <c r="Q45" s="4">
        <f t="shared" si="4"/>
        <v>151.7</v>
      </c>
      <c r="R45" s="1">
        <f t="shared" si="5"/>
        <v>12.31665539016173</v>
      </c>
      <c r="T45" s="6" t="s">
        <v>503</v>
      </c>
      <c r="U45" s="24">
        <v>26.5</v>
      </c>
      <c r="V45" s="3">
        <f t="shared" si="6"/>
        <v>5.1478150704935</v>
      </c>
      <c r="W45" s="25"/>
      <c r="X45" s="26"/>
      <c r="Y45" s="8"/>
      <c r="Z45" s="3">
        <f t="shared" si="8"/>
        <v>5.289569805025513</v>
      </c>
      <c r="AA45" s="4">
        <f t="shared" si="9"/>
        <v>88.73239436619718</v>
      </c>
    </row>
    <row r="46" spans="1:27" ht="12.75">
      <c r="A46" s="5" t="s">
        <v>3</v>
      </c>
      <c r="B46" s="5" t="s">
        <v>4</v>
      </c>
      <c r="C46" s="5">
        <v>11</v>
      </c>
      <c r="D46" s="5">
        <v>21</v>
      </c>
      <c r="E46" s="5">
        <v>2</v>
      </c>
      <c r="F46" s="5" t="s">
        <v>96</v>
      </c>
      <c r="G46" s="5">
        <v>20</v>
      </c>
      <c r="H46" s="5">
        <v>23</v>
      </c>
      <c r="I46" s="5">
        <v>7.4</v>
      </c>
      <c r="J46" s="5">
        <v>-14.2</v>
      </c>
      <c r="K46" s="6" t="b">
        <f t="shared" si="0"/>
        <v>0</v>
      </c>
      <c r="L46" s="6" t="b">
        <f t="shared" si="1"/>
        <v>0</v>
      </c>
      <c r="M46" s="6" t="b">
        <f t="shared" si="2"/>
        <v>1</v>
      </c>
      <c r="N46" s="13" t="b">
        <f t="shared" si="3"/>
        <v>0</v>
      </c>
      <c r="O46" s="6" t="s">
        <v>100</v>
      </c>
      <c r="P46" s="2">
        <v>0.021</v>
      </c>
      <c r="Q46" s="4">
        <f t="shared" si="4"/>
        <v>256.4</v>
      </c>
      <c r="R46" s="1">
        <f t="shared" si="5"/>
        <v>16.012495120998476</v>
      </c>
      <c r="T46" s="6" t="s">
        <v>174</v>
      </c>
      <c r="U46" s="24">
        <v>26.9</v>
      </c>
      <c r="V46" s="3">
        <f t="shared" si="6"/>
        <v>5.186520991955976</v>
      </c>
      <c r="W46" s="25"/>
      <c r="X46" s="26"/>
      <c r="Y46" s="8"/>
      <c r="Z46" s="3">
        <f t="shared" si="8"/>
        <v>6.876802834218106</v>
      </c>
      <c r="AA46" s="4">
        <f t="shared" si="9"/>
        <v>88.73239436619718</v>
      </c>
    </row>
    <row r="47" spans="1:27" ht="12.75">
      <c r="A47" s="5" t="s">
        <v>71</v>
      </c>
      <c r="B47" s="5" t="s">
        <v>95</v>
      </c>
      <c r="C47" s="5">
        <v>12</v>
      </c>
      <c r="D47" s="5">
        <v>22</v>
      </c>
      <c r="E47" s="5">
        <v>17</v>
      </c>
      <c r="F47" s="5" t="s">
        <v>96</v>
      </c>
      <c r="G47" s="5">
        <v>23</v>
      </c>
      <c r="H47" s="5">
        <v>49</v>
      </c>
      <c r="I47" s="5">
        <v>1</v>
      </c>
      <c r="J47" s="5">
        <v>-3</v>
      </c>
      <c r="K47" s="6" t="b">
        <f t="shared" si="0"/>
        <v>0</v>
      </c>
      <c r="L47" s="6" t="b">
        <f t="shared" si="1"/>
        <v>0</v>
      </c>
      <c r="M47" s="6" t="b">
        <f t="shared" si="2"/>
        <v>1</v>
      </c>
      <c r="N47" s="13" t="b">
        <f t="shared" si="3"/>
        <v>0</v>
      </c>
      <c r="O47" s="6" t="s">
        <v>100</v>
      </c>
      <c r="P47" s="2">
        <v>0.021</v>
      </c>
      <c r="Q47" s="4">
        <f t="shared" si="4"/>
        <v>10</v>
      </c>
      <c r="R47" s="1">
        <f t="shared" si="5"/>
        <v>3.1622776601683795</v>
      </c>
      <c r="T47" s="6" t="s">
        <v>62</v>
      </c>
      <c r="U47" s="24">
        <v>26.92</v>
      </c>
      <c r="V47" s="3">
        <f t="shared" si="6"/>
        <v>5.1884487084291395</v>
      </c>
      <c r="W47" s="25"/>
      <c r="X47" s="26"/>
      <c r="Y47" s="8"/>
      <c r="Z47" s="3">
        <f t="shared" si="8"/>
        <v>1.3580869072373836</v>
      </c>
      <c r="AA47" s="4">
        <f t="shared" si="9"/>
        <v>88.73239436619718</v>
      </c>
    </row>
    <row r="48" spans="1:27" ht="12.75">
      <c r="A48" s="5" t="s">
        <v>236</v>
      </c>
      <c r="B48" s="5" t="s">
        <v>237</v>
      </c>
      <c r="C48" s="5">
        <v>22</v>
      </c>
      <c r="D48" s="5">
        <v>53</v>
      </c>
      <c r="E48" s="5">
        <v>30</v>
      </c>
      <c r="F48" s="5" t="s">
        <v>96</v>
      </c>
      <c r="G48" s="5">
        <v>38</v>
      </c>
      <c r="H48" s="5">
        <v>43</v>
      </c>
      <c r="I48" s="5">
        <v>0</v>
      </c>
      <c r="J48" s="5">
        <v>-4.7</v>
      </c>
      <c r="K48" s="6" t="b">
        <f t="shared" si="0"/>
        <v>0</v>
      </c>
      <c r="L48" s="6" t="b">
        <f t="shared" si="1"/>
        <v>0</v>
      </c>
      <c r="M48" s="6" t="b">
        <f t="shared" si="2"/>
        <v>0</v>
      </c>
      <c r="N48" s="13" t="b">
        <f t="shared" si="3"/>
        <v>0</v>
      </c>
      <c r="O48" s="6" t="s">
        <v>100</v>
      </c>
      <c r="P48" s="2">
        <v>0.0213</v>
      </c>
      <c r="Q48" s="4">
        <f t="shared" si="4"/>
        <v>22.090000000000003</v>
      </c>
      <c r="R48" s="1">
        <f t="shared" si="5"/>
        <v>4.7</v>
      </c>
      <c r="T48" s="6" t="s">
        <v>157</v>
      </c>
      <c r="U48" s="24">
        <v>28.09</v>
      </c>
      <c r="V48" s="3">
        <f t="shared" si="6"/>
        <v>5.3</v>
      </c>
      <c r="W48" s="25"/>
      <c r="X48" s="26"/>
      <c r="Y48" s="8"/>
      <c r="Z48" s="3">
        <f t="shared" si="8"/>
        <v>2.04732</v>
      </c>
      <c r="AA48" s="4">
        <f t="shared" si="9"/>
        <v>90</v>
      </c>
    </row>
    <row r="49" spans="1:27" ht="12.75">
      <c r="A49" s="5" t="s">
        <v>212</v>
      </c>
      <c r="B49" s="5" t="s">
        <v>213</v>
      </c>
      <c r="C49" s="5">
        <v>8</v>
      </c>
      <c r="D49" s="5">
        <v>28</v>
      </c>
      <c r="E49" s="5">
        <v>31</v>
      </c>
      <c r="F49" s="5" t="s">
        <v>96</v>
      </c>
      <c r="G49" s="5">
        <v>28</v>
      </c>
      <c r="H49" s="5">
        <v>15</v>
      </c>
      <c r="I49" s="5">
        <v>17.1</v>
      </c>
      <c r="J49" s="5">
        <v>4.2</v>
      </c>
      <c r="K49" s="6" t="b">
        <f t="shared" si="0"/>
        <v>0</v>
      </c>
      <c r="L49" s="6" t="b">
        <f t="shared" si="1"/>
        <v>0</v>
      </c>
      <c r="M49" s="6" t="b">
        <f t="shared" si="2"/>
        <v>0</v>
      </c>
      <c r="N49" s="13" t="b">
        <f t="shared" si="3"/>
        <v>1</v>
      </c>
      <c r="O49" s="6" t="s">
        <v>106</v>
      </c>
      <c r="P49" s="2">
        <v>0.022</v>
      </c>
      <c r="Q49" s="4">
        <f t="shared" si="4"/>
        <v>310.05</v>
      </c>
      <c r="R49" s="1">
        <f t="shared" si="5"/>
        <v>17.608236708995026</v>
      </c>
      <c r="T49" s="6" t="s">
        <v>214</v>
      </c>
      <c r="U49" s="24">
        <v>28.1</v>
      </c>
      <c r="V49" s="3">
        <f t="shared" si="6"/>
        <v>5.300943312279429</v>
      </c>
      <c r="W49" s="25"/>
      <c r="X49" s="26"/>
      <c r="Y49" s="8"/>
      <c r="Z49" s="3">
        <f t="shared" si="8"/>
        <v>7.922218499044184</v>
      </c>
      <c r="AA49" s="4">
        <f t="shared" si="9"/>
        <v>92.95774647887323</v>
      </c>
    </row>
    <row r="50" spans="1:27" ht="12.75">
      <c r="A50" s="5" t="s">
        <v>344</v>
      </c>
      <c r="B50" s="5" t="s">
        <v>345</v>
      </c>
      <c r="C50" s="5">
        <v>17</v>
      </c>
      <c r="D50" s="5">
        <v>11</v>
      </c>
      <c r="E50" s="5">
        <v>3</v>
      </c>
      <c r="F50" s="5" t="s">
        <v>96</v>
      </c>
      <c r="G50" s="5">
        <v>50</v>
      </c>
      <c r="H50" s="5">
        <v>27</v>
      </c>
      <c r="I50" s="5">
        <v>-40</v>
      </c>
      <c r="J50" s="5">
        <v>49.1</v>
      </c>
      <c r="K50" s="6" t="b">
        <f t="shared" si="0"/>
        <v>0</v>
      </c>
      <c r="L50" s="6" t="b">
        <f t="shared" si="1"/>
        <v>1</v>
      </c>
      <c r="M50" s="6" t="b">
        <f t="shared" si="2"/>
        <v>0</v>
      </c>
      <c r="N50" s="13" t="b">
        <f t="shared" si="3"/>
        <v>0</v>
      </c>
      <c r="O50" s="6" t="s">
        <v>100</v>
      </c>
      <c r="P50" s="2">
        <v>0.022</v>
      </c>
      <c r="Q50" s="4">
        <f t="shared" si="4"/>
        <v>4010.81</v>
      </c>
      <c r="R50" s="1">
        <f t="shared" si="5"/>
        <v>63.33095609573568</v>
      </c>
      <c r="T50" s="6" t="s">
        <v>303</v>
      </c>
      <c r="U50" s="24">
        <v>29.16</v>
      </c>
      <c r="V50" s="3">
        <f t="shared" si="6"/>
        <v>5.4</v>
      </c>
      <c r="W50" s="25"/>
      <c r="X50" s="26"/>
      <c r="Y50" s="8"/>
      <c r="Z50" s="3">
        <f t="shared" si="8"/>
        <v>28.493578331298313</v>
      </c>
      <c r="AA50" s="4">
        <f t="shared" si="9"/>
        <v>92.95774647887323</v>
      </c>
    </row>
    <row r="51" spans="1:27" ht="12.75">
      <c r="A51" s="5" t="s">
        <v>385</v>
      </c>
      <c r="B51" s="5" t="s">
        <v>386</v>
      </c>
      <c r="C51" s="5">
        <v>6</v>
      </c>
      <c r="D51" s="5">
        <v>12</v>
      </c>
      <c r="E51" s="5">
        <v>25</v>
      </c>
      <c r="F51" s="5" t="s">
        <v>96</v>
      </c>
      <c r="G51" s="5">
        <v>26</v>
      </c>
      <c r="H51" s="5">
        <v>17</v>
      </c>
      <c r="I51" s="5">
        <v>-3.2</v>
      </c>
      <c r="J51" s="5">
        <v>11.3</v>
      </c>
      <c r="K51" s="6" t="b">
        <f t="shared" si="0"/>
        <v>0</v>
      </c>
      <c r="L51" s="6" t="b">
        <f t="shared" si="1"/>
        <v>1</v>
      </c>
      <c r="M51" s="6" t="b">
        <f t="shared" si="2"/>
        <v>0</v>
      </c>
      <c r="N51" s="13" t="b">
        <f t="shared" si="3"/>
        <v>0</v>
      </c>
      <c r="O51" s="6" t="s">
        <v>102</v>
      </c>
      <c r="P51" s="2">
        <v>0.022</v>
      </c>
      <c r="Q51" s="4">
        <f t="shared" si="4"/>
        <v>137.93</v>
      </c>
      <c r="R51" s="1">
        <f t="shared" si="5"/>
        <v>11.744360348695029</v>
      </c>
      <c r="T51" s="6" t="s">
        <v>303</v>
      </c>
      <c r="U51" s="24">
        <v>29.25</v>
      </c>
      <c r="V51" s="3">
        <f t="shared" si="6"/>
        <v>5.408326913195984</v>
      </c>
      <c r="W51" s="25"/>
      <c r="X51" s="26"/>
      <c r="Y51" s="8"/>
      <c r="Z51" s="3">
        <f t="shared" si="8"/>
        <v>5.283969675756534</v>
      </c>
      <c r="AA51" s="4">
        <f t="shared" si="9"/>
        <v>92.95774647887323</v>
      </c>
    </row>
    <row r="52" spans="1:27" ht="12.75">
      <c r="A52" s="5" t="s">
        <v>440</v>
      </c>
      <c r="B52" s="5" t="s">
        <v>441</v>
      </c>
      <c r="C52" s="5">
        <v>15</v>
      </c>
      <c r="D52" s="5">
        <v>32</v>
      </c>
      <c r="E52" s="5">
        <v>2</v>
      </c>
      <c r="F52" s="5" t="s">
        <v>96</v>
      </c>
      <c r="G52" s="5">
        <v>14</v>
      </c>
      <c r="H52" s="5">
        <v>36</v>
      </c>
      <c r="I52" s="5">
        <v>-10.1</v>
      </c>
      <c r="J52" s="5">
        <v>-6.1</v>
      </c>
      <c r="K52" s="6" t="b">
        <f t="shared" si="0"/>
        <v>1</v>
      </c>
      <c r="L52" s="6" t="b">
        <f t="shared" si="1"/>
        <v>0</v>
      </c>
      <c r="M52" s="6" t="b">
        <f t="shared" si="2"/>
        <v>0</v>
      </c>
      <c r="N52" s="13" t="b">
        <f t="shared" si="3"/>
        <v>0</v>
      </c>
      <c r="O52" s="6" t="s">
        <v>100</v>
      </c>
      <c r="P52" s="2">
        <v>0.022</v>
      </c>
      <c r="Q52" s="4">
        <f t="shared" si="4"/>
        <v>139.21999999999997</v>
      </c>
      <c r="R52" s="1">
        <f t="shared" si="5"/>
        <v>11.79915251193915</v>
      </c>
      <c r="T52" s="6" t="s">
        <v>183</v>
      </c>
      <c r="U52" s="24">
        <v>30.44</v>
      </c>
      <c r="V52" s="3">
        <f t="shared" si="6"/>
        <v>5.517245689653489</v>
      </c>
      <c r="W52" s="25"/>
      <c r="X52" s="26"/>
      <c r="Y52" s="8"/>
      <c r="Z52" s="3">
        <f t="shared" si="8"/>
        <v>5.308621518892735</v>
      </c>
      <c r="AA52" s="4">
        <f t="shared" si="9"/>
        <v>92.95774647887323</v>
      </c>
    </row>
    <row r="53" spans="1:27" ht="12.75">
      <c r="A53" s="5" t="s">
        <v>442</v>
      </c>
      <c r="B53" s="5" t="s">
        <v>443</v>
      </c>
      <c r="C53" s="5">
        <v>11</v>
      </c>
      <c r="D53" s="5">
        <v>3</v>
      </c>
      <c r="E53" s="5">
        <v>12</v>
      </c>
      <c r="F53" s="5" t="s">
        <v>96</v>
      </c>
      <c r="G53" s="5">
        <v>4</v>
      </c>
      <c r="H53" s="5">
        <v>38</v>
      </c>
      <c r="I53" s="5">
        <v>1.5</v>
      </c>
      <c r="J53" s="5">
        <v>9</v>
      </c>
      <c r="K53" s="6" t="b">
        <f t="shared" si="0"/>
        <v>0</v>
      </c>
      <c r="L53" s="6" t="b">
        <f t="shared" si="1"/>
        <v>0</v>
      </c>
      <c r="M53" s="6" t="b">
        <f t="shared" si="2"/>
        <v>0</v>
      </c>
      <c r="N53" s="13" t="b">
        <f t="shared" si="3"/>
        <v>1</v>
      </c>
      <c r="O53" s="6" t="s">
        <v>106</v>
      </c>
      <c r="P53" s="2">
        <v>0.022</v>
      </c>
      <c r="Q53" s="4">
        <f t="shared" si="4"/>
        <v>83.25</v>
      </c>
      <c r="R53" s="1">
        <f t="shared" si="5"/>
        <v>9.12414379544733</v>
      </c>
      <c r="T53" s="6" t="s">
        <v>444</v>
      </c>
      <c r="U53" s="24">
        <v>30.5</v>
      </c>
      <c r="V53" s="3">
        <f t="shared" si="6"/>
        <v>5.522680508593631</v>
      </c>
      <c r="W53" s="25"/>
      <c r="X53" s="26"/>
      <c r="Y53" s="8"/>
      <c r="Z53" s="3">
        <f t="shared" si="8"/>
        <v>4.1050936535460485</v>
      </c>
      <c r="AA53" s="4">
        <f t="shared" si="9"/>
        <v>92.95774647887323</v>
      </c>
    </row>
    <row r="54" spans="1:27" ht="12.75">
      <c r="A54" s="5" t="s">
        <v>9</v>
      </c>
      <c r="B54" s="5" t="s">
        <v>10</v>
      </c>
      <c r="C54" s="5">
        <v>10</v>
      </c>
      <c r="D54" s="5">
        <v>52</v>
      </c>
      <c r="E54" s="5">
        <v>31</v>
      </c>
      <c r="F54" s="5" t="s">
        <v>96</v>
      </c>
      <c r="G54" s="5">
        <v>13</v>
      </c>
      <c r="H54" s="5">
        <v>41</v>
      </c>
      <c r="I54" s="5">
        <v>11.5</v>
      </c>
      <c r="J54" s="5">
        <v>1.3</v>
      </c>
      <c r="K54" s="6" t="b">
        <f t="shared" si="0"/>
        <v>0</v>
      </c>
      <c r="L54" s="6" t="b">
        <f t="shared" si="1"/>
        <v>0</v>
      </c>
      <c r="M54" s="6" t="b">
        <f t="shared" si="2"/>
        <v>0</v>
      </c>
      <c r="N54" s="13" t="b">
        <f t="shared" si="3"/>
        <v>1</v>
      </c>
      <c r="O54" s="6" t="s">
        <v>102</v>
      </c>
      <c r="P54" s="2">
        <v>0.022</v>
      </c>
      <c r="Q54" s="4">
        <f t="shared" si="4"/>
        <v>133.94</v>
      </c>
      <c r="R54" s="1">
        <f t="shared" si="5"/>
        <v>11.573245007343447</v>
      </c>
      <c r="T54" s="6" t="s">
        <v>503</v>
      </c>
      <c r="U54" s="24">
        <v>34.81</v>
      </c>
      <c r="V54" s="3">
        <f t="shared" si="6"/>
        <v>5.9</v>
      </c>
      <c r="W54" s="25"/>
      <c r="X54" s="26"/>
      <c r="Y54" s="8"/>
      <c r="Z54" s="3">
        <f t="shared" si="8"/>
        <v>5.206982232599704</v>
      </c>
      <c r="AA54" s="4">
        <f t="shared" si="9"/>
        <v>92.95774647887323</v>
      </c>
    </row>
    <row r="55" spans="1:27" ht="12.75">
      <c r="A55" s="5" t="s">
        <v>69</v>
      </c>
      <c r="B55" s="5" t="s">
        <v>70</v>
      </c>
      <c r="C55" s="5">
        <v>23</v>
      </c>
      <c r="D55" s="5">
        <v>59</v>
      </c>
      <c r="E55" s="5">
        <v>31</v>
      </c>
      <c r="F55" s="5" t="s">
        <v>96</v>
      </c>
      <c r="G55" s="5">
        <v>12</v>
      </c>
      <c r="H55" s="5">
        <v>10</v>
      </c>
      <c r="I55" s="5">
        <v>-2.2</v>
      </c>
      <c r="J55" s="5">
        <v>-5.8</v>
      </c>
      <c r="K55" s="6" t="b">
        <f t="shared" si="0"/>
        <v>1</v>
      </c>
      <c r="L55" s="6" t="b">
        <f t="shared" si="1"/>
        <v>0</v>
      </c>
      <c r="M55" s="6" t="b">
        <f t="shared" si="2"/>
        <v>0</v>
      </c>
      <c r="N55" s="13" t="b">
        <f t="shared" si="3"/>
        <v>0</v>
      </c>
      <c r="O55" s="6" t="s">
        <v>118</v>
      </c>
      <c r="P55" s="2">
        <v>0.022</v>
      </c>
      <c r="Q55" s="4">
        <f t="shared" si="4"/>
        <v>38.480000000000004</v>
      </c>
      <c r="R55" s="1">
        <f t="shared" si="5"/>
        <v>6.203224967708329</v>
      </c>
      <c r="T55" s="6" t="s">
        <v>503</v>
      </c>
      <c r="U55" s="24">
        <v>37.3</v>
      </c>
      <c r="V55" s="3">
        <f t="shared" si="6"/>
        <v>6.107372593840988</v>
      </c>
      <c r="W55" s="25"/>
      <c r="X55" s="26"/>
      <c r="Y55" s="8"/>
      <c r="Z55" s="3">
        <f t="shared" si="8"/>
        <v>2.7909270192742937</v>
      </c>
      <c r="AA55" s="4">
        <f t="shared" si="9"/>
        <v>92.95774647887323</v>
      </c>
    </row>
    <row r="56" spans="1:27" ht="12.75">
      <c r="A56" s="5" t="s">
        <v>114</v>
      </c>
      <c r="B56" s="5" t="s">
        <v>95</v>
      </c>
      <c r="C56" s="5">
        <v>9</v>
      </c>
      <c r="D56" s="5">
        <v>57</v>
      </c>
      <c r="E56" s="5">
        <v>43</v>
      </c>
      <c r="F56" s="5" t="s">
        <v>96</v>
      </c>
      <c r="G56" s="5">
        <v>6</v>
      </c>
      <c r="H56" s="5">
        <v>57</v>
      </c>
      <c r="I56" s="5">
        <v>15</v>
      </c>
      <c r="J56" s="5">
        <v>22</v>
      </c>
      <c r="K56" s="6" t="b">
        <f t="shared" si="0"/>
        <v>0</v>
      </c>
      <c r="L56" s="6" t="b">
        <f t="shared" si="1"/>
        <v>0</v>
      </c>
      <c r="M56" s="6" t="b">
        <f t="shared" si="2"/>
        <v>0</v>
      </c>
      <c r="N56" s="13" t="b">
        <f t="shared" si="3"/>
        <v>1</v>
      </c>
      <c r="O56" s="6" t="s">
        <v>100</v>
      </c>
      <c r="P56" s="2">
        <v>0.023</v>
      </c>
      <c r="Q56" s="4">
        <f t="shared" si="4"/>
        <v>709</v>
      </c>
      <c r="R56" s="1">
        <f t="shared" si="5"/>
        <v>26.627053911388696</v>
      </c>
      <c r="T56" s="6" t="s">
        <v>97</v>
      </c>
      <c r="U56" s="24">
        <v>37.3</v>
      </c>
      <c r="V56" s="3">
        <f t="shared" si="6"/>
        <v>6.107372593840988</v>
      </c>
      <c r="W56" s="25"/>
      <c r="X56" s="26"/>
      <c r="Y56" s="8"/>
      <c r="Z56" s="3">
        <f t="shared" si="8"/>
        <v>12.524466090489252</v>
      </c>
      <c r="AA56" s="4">
        <f t="shared" si="9"/>
        <v>97.1830985915493</v>
      </c>
    </row>
    <row r="57" spans="1:27" ht="12.75">
      <c r="A57" s="5" t="s">
        <v>126</v>
      </c>
      <c r="B57" s="5" t="s">
        <v>127</v>
      </c>
      <c r="C57" s="5">
        <v>2</v>
      </c>
      <c r="D57" s="5">
        <v>45</v>
      </c>
      <c r="E57" s="5">
        <v>49</v>
      </c>
      <c r="F57" s="5" t="s">
        <v>96</v>
      </c>
      <c r="G57" s="5">
        <v>13</v>
      </c>
      <c r="H57" s="5">
        <v>50</v>
      </c>
      <c r="I57" s="5">
        <v>1</v>
      </c>
      <c r="J57" s="5">
        <v>8.5</v>
      </c>
      <c r="K57" s="6" t="b">
        <f t="shared" si="0"/>
        <v>0</v>
      </c>
      <c r="L57" s="6" t="b">
        <f t="shared" si="1"/>
        <v>0</v>
      </c>
      <c r="M57" s="6" t="b">
        <f t="shared" si="2"/>
        <v>0</v>
      </c>
      <c r="N57" s="13" t="b">
        <f t="shared" si="3"/>
        <v>1</v>
      </c>
      <c r="O57" s="6" t="s">
        <v>100</v>
      </c>
      <c r="P57" s="2">
        <v>0.023</v>
      </c>
      <c r="Q57" s="4">
        <f t="shared" si="4"/>
        <v>73.25</v>
      </c>
      <c r="R57" s="1">
        <f t="shared" si="5"/>
        <v>8.558621384311845</v>
      </c>
      <c r="T57" s="6" t="s">
        <v>97</v>
      </c>
      <c r="U57" s="24">
        <v>37.69</v>
      </c>
      <c r="V57" s="3">
        <f t="shared" si="6"/>
        <v>6.139218191268331</v>
      </c>
      <c r="W57" s="25"/>
      <c r="X57" s="26"/>
      <c r="Y57" s="8"/>
      <c r="Z57" s="3">
        <f t="shared" si="8"/>
        <v>4.02568619366871</v>
      </c>
      <c r="AA57" s="4">
        <f t="shared" si="9"/>
        <v>97.1830985915493</v>
      </c>
    </row>
    <row r="58" spans="1:27" ht="12.75">
      <c r="A58" s="5" t="s">
        <v>231</v>
      </c>
      <c r="B58" s="5" t="s">
        <v>232</v>
      </c>
      <c r="C58" s="5">
        <v>15</v>
      </c>
      <c r="D58" s="5">
        <v>6</v>
      </c>
      <c r="E58" s="5">
        <v>47</v>
      </c>
      <c r="F58" s="5" t="s">
        <v>96</v>
      </c>
      <c r="G58" s="5">
        <v>51</v>
      </c>
      <c r="H58" s="5">
        <v>29</v>
      </c>
      <c r="I58" s="5">
        <v>8.3</v>
      </c>
      <c r="J58" s="5">
        <v>1.5</v>
      </c>
      <c r="K58" s="6" t="b">
        <f t="shared" si="0"/>
        <v>0</v>
      </c>
      <c r="L58" s="6" t="b">
        <f t="shared" si="1"/>
        <v>0</v>
      </c>
      <c r="M58" s="6" t="b">
        <f t="shared" si="2"/>
        <v>0</v>
      </c>
      <c r="N58" s="13" t="b">
        <f t="shared" si="3"/>
        <v>1</v>
      </c>
      <c r="O58" s="6" t="s">
        <v>106</v>
      </c>
      <c r="P58" s="2">
        <v>0.023</v>
      </c>
      <c r="Q58" s="4">
        <f t="shared" si="4"/>
        <v>71.14000000000001</v>
      </c>
      <c r="R58" s="1">
        <f t="shared" si="5"/>
        <v>8.434453153583819</v>
      </c>
      <c r="T58" s="6" t="s">
        <v>233</v>
      </c>
      <c r="U58" s="24">
        <v>38.25</v>
      </c>
      <c r="V58" s="3">
        <f t="shared" si="6"/>
        <v>6.18465843842649</v>
      </c>
      <c r="W58" s="25"/>
      <c r="X58" s="26"/>
      <c r="Y58" s="8"/>
      <c r="Z58" s="3">
        <f t="shared" si="8"/>
        <v>3.9672816551702144</v>
      </c>
      <c r="AA58" s="4">
        <f t="shared" si="9"/>
        <v>97.1830985915493</v>
      </c>
    </row>
    <row r="59" spans="1:27" ht="12.75">
      <c r="A59" s="5" t="s">
        <v>253</v>
      </c>
      <c r="B59" s="5" t="s">
        <v>254</v>
      </c>
      <c r="C59" s="5">
        <v>12</v>
      </c>
      <c r="D59" s="5">
        <v>11</v>
      </c>
      <c r="E59" s="5">
        <v>16</v>
      </c>
      <c r="F59" s="5" t="s">
        <v>96</v>
      </c>
      <c r="G59" s="5">
        <v>53</v>
      </c>
      <c r="H59" s="5">
        <v>32</v>
      </c>
      <c r="I59" s="5">
        <v>14.6</v>
      </c>
      <c r="J59" s="5">
        <v>-7.7</v>
      </c>
      <c r="K59" s="6" t="b">
        <f t="shared" si="0"/>
        <v>0</v>
      </c>
      <c r="L59" s="6" t="b">
        <f t="shared" si="1"/>
        <v>0</v>
      </c>
      <c r="M59" s="6" t="b">
        <f t="shared" si="2"/>
        <v>1</v>
      </c>
      <c r="N59" s="13" t="b">
        <f t="shared" si="3"/>
        <v>0</v>
      </c>
      <c r="O59" s="6" t="s">
        <v>100</v>
      </c>
      <c r="P59" s="2">
        <v>0.023</v>
      </c>
      <c r="Q59" s="4">
        <f t="shared" si="4"/>
        <v>272.45</v>
      </c>
      <c r="R59" s="1">
        <f t="shared" si="5"/>
        <v>16.50605949341029</v>
      </c>
      <c r="T59" s="6" t="s">
        <v>183</v>
      </c>
      <c r="U59" s="24">
        <v>38.48</v>
      </c>
      <c r="V59" s="3">
        <f t="shared" si="6"/>
        <v>6.203224967708329</v>
      </c>
      <c r="W59" s="25"/>
      <c r="X59" s="26"/>
      <c r="Y59" s="8"/>
      <c r="Z59" s="3">
        <f t="shared" si="8"/>
        <v>7.763892434393381</v>
      </c>
      <c r="AA59" s="4">
        <f t="shared" si="9"/>
        <v>97.1830985915493</v>
      </c>
    </row>
    <row r="60" spans="1:27" ht="12.75">
      <c r="A60" s="5" t="s">
        <v>356</v>
      </c>
      <c r="B60" s="5" t="s">
        <v>357</v>
      </c>
      <c r="C60" s="5">
        <v>3</v>
      </c>
      <c r="D60" s="5">
        <v>18</v>
      </c>
      <c r="E60" s="5">
        <v>39</v>
      </c>
      <c r="F60" s="5" t="s">
        <v>96</v>
      </c>
      <c r="G60" s="5">
        <v>36</v>
      </c>
      <c r="H60" s="5">
        <v>32</v>
      </c>
      <c r="I60" s="5">
        <v>2.5</v>
      </c>
      <c r="J60" s="5">
        <v>-8.6</v>
      </c>
      <c r="K60" s="6" t="b">
        <f t="shared" si="0"/>
        <v>0</v>
      </c>
      <c r="L60" s="6" t="b">
        <f t="shared" si="1"/>
        <v>0</v>
      </c>
      <c r="M60" s="6" t="b">
        <f t="shared" si="2"/>
        <v>1</v>
      </c>
      <c r="N60" s="13" t="b">
        <f t="shared" si="3"/>
        <v>0</v>
      </c>
      <c r="O60" s="6" t="s">
        <v>102</v>
      </c>
      <c r="P60" s="2">
        <v>0.023</v>
      </c>
      <c r="Q60" s="4">
        <f t="shared" si="4"/>
        <v>80.21</v>
      </c>
      <c r="R60" s="1">
        <f t="shared" si="5"/>
        <v>8.956003573022958</v>
      </c>
      <c r="T60" s="6" t="s">
        <v>303</v>
      </c>
      <c r="U60" s="24">
        <v>38.74</v>
      </c>
      <c r="V60" s="3">
        <f t="shared" si="6"/>
        <v>6.224146527838174</v>
      </c>
      <c r="W60" s="25"/>
      <c r="X60" s="26"/>
      <c r="Y60" s="8"/>
      <c r="Z60" s="3">
        <f t="shared" si="8"/>
        <v>4.212601342601052</v>
      </c>
      <c r="AA60" s="4">
        <f t="shared" si="9"/>
        <v>97.1830985915493</v>
      </c>
    </row>
    <row r="61" spans="1:27" ht="12.75">
      <c r="A61" s="5" t="s">
        <v>397</v>
      </c>
      <c r="B61" s="5" t="s">
        <v>398</v>
      </c>
      <c r="C61" s="5">
        <v>18</v>
      </c>
      <c r="D61" s="5">
        <v>10</v>
      </c>
      <c r="E61" s="5">
        <v>50</v>
      </c>
      <c r="F61" s="5" t="s">
        <v>96</v>
      </c>
      <c r="G61" s="5">
        <v>6</v>
      </c>
      <c r="H61" s="5">
        <v>32</v>
      </c>
      <c r="I61" s="5">
        <v>-26</v>
      </c>
      <c r="J61" s="5">
        <v>91.3</v>
      </c>
      <c r="K61" s="6" t="b">
        <f t="shared" si="0"/>
        <v>0</v>
      </c>
      <c r="L61" s="6" t="b">
        <f t="shared" si="1"/>
        <v>1</v>
      </c>
      <c r="M61" s="6" t="b">
        <f t="shared" si="2"/>
        <v>0</v>
      </c>
      <c r="N61" s="13" t="b">
        <f t="shared" si="3"/>
        <v>0</v>
      </c>
      <c r="O61" s="6" t="s">
        <v>100</v>
      </c>
      <c r="P61" s="2">
        <v>0.023</v>
      </c>
      <c r="Q61" s="4">
        <f t="shared" si="4"/>
        <v>9011.689999999999</v>
      </c>
      <c r="R61" s="1">
        <f t="shared" si="5"/>
        <v>94.92992152108837</v>
      </c>
      <c r="T61" s="6" t="s">
        <v>303</v>
      </c>
      <c r="U61" s="24">
        <v>38.97</v>
      </c>
      <c r="V61" s="3">
        <f t="shared" si="6"/>
        <v>6.2425956140054435</v>
      </c>
      <c r="W61" s="25"/>
      <c r="X61" s="26"/>
      <c r="Y61" s="8"/>
      <c r="Z61" s="3">
        <f t="shared" si="8"/>
        <v>44.651826184764325</v>
      </c>
      <c r="AA61" s="4">
        <f t="shared" si="9"/>
        <v>97.1830985915493</v>
      </c>
    </row>
    <row r="62" spans="1:27" ht="12.75">
      <c r="A62" s="5" t="s">
        <v>438</v>
      </c>
      <c r="B62" s="5" t="s">
        <v>439</v>
      </c>
      <c r="C62" s="5">
        <v>10</v>
      </c>
      <c r="D62" s="5">
        <v>48</v>
      </c>
      <c r="E62" s="5">
        <v>34</v>
      </c>
      <c r="F62" s="5" t="s">
        <v>96</v>
      </c>
      <c r="G62" s="5">
        <v>22</v>
      </c>
      <c r="H62" s="5">
        <v>29</v>
      </c>
      <c r="I62" s="5">
        <v>6.1</v>
      </c>
      <c r="J62" s="5">
        <v>-0.3</v>
      </c>
      <c r="K62" s="6" t="b">
        <f t="shared" si="0"/>
        <v>0</v>
      </c>
      <c r="L62" s="6" t="b">
        <f t="shared" si="1"/>
        <v>0</v>
      </c>
      <c r="M62" s="6" t="b">
        <f t="shared" si="2"/>
        <v>1</v>
      </c>
      <c r="N62" s="13" t="b">
        <f t="shared" si="3"/>
        <v>0</v>
      </c>
      <c r="O62" s="6" t="s">
        <v>108</v>
      </c>
      <c r="P62" s="2">
        <v>0.023</v>
      </c>
      <c r="Q62" s="4">
        <f t="shared" si="4"/>
        <v>37.3</v>
      </c>
      <c r="R62" s="1">
        <f t="shared" si="5"/>
        <v>6.107372593840988</v>
      </c>
      <c r="T62" s="6" t="s">
        <v>303</v>
      </c>
      <c r="U62" s="24">
        <v>42.17</v>
      </c>
      <c r="V62" s="3">
        <f t="shared" si="6"/>
        <v>6.493843238021688</v>
      </c>
      <c r="W62" s="25"/>
      <c r="X62" s="26"/>
      <c r="Y62" s="8"/>
      <c r="Z62" s="3">
        <f t="shared" si="8"/>
        <v>2.872701621745262</v>
      </c>
      <c r="AA62" s="4">
        <f t="shared" si="9"/>
        <v>97.1830985915493</v>
      </c>
    </row>
    <row r="63" spans="1:27" ht="12.75">
      <c r="A63" s="5" t="s">
        <v>453</v>
      </c>
      <c r="B63" s="5" t="s">
        <v>454</v>
      </c>
      <c r="C63" s="5">
        <v>11</v>
      </c>
      <c r="D63" s="5">
        <v>26</v>
      </c>
      <c r="E63" s="5">
        <v>2</v>
      </c>
      <c r="F63" s="5" t="s">
        <v>96</v>
      </c>
      <c r="G63" s="5">
        <v>59</v>
      </c>
      <c r="H63" s="5">
        <v>3</v>
      </c>
      <c r="I63" s="5">
        <v>0.3</v>
      </c>
      <c r="J63" s="5">
        <v>-12.5</v>
      </c>
      <c r="K63" s="6" t="b">
        <f t="shared" si="0"/>
        <v>0</v>
      </c>
      <c r="L63" s="6" t="b">
        <f t="shared" si="1"/>
        <v>0</v>
      </c>
      <c r="M63" s="6" t="b">
        <f t="shared" si="2"/>
        <v>1</v>
      </c>
      <c r="N63" s="13" t="b">
        <f t="shared" si="3"/>
        <v>0</v>
      </c>
      <c r="O63" s="6" t="s">
        <v>100</v>
      </c>
      <c r="P63" s="2">
        <v>0.023</v>
      </c>
      <c r="Q63" s="4">
        <f t="shared" si="4"/>
        <v>156.34</v>
      </c>
      <c r="R63" s="1">
        <f t="shared" si="5"/>
        <v>12.503599481749246</v>
      </c>
      <c r="T63" s="6" t="s">
        <v>303</v>
      </c>
      <c r="U63" s="24">
        <v>42.41</v>
      </c>
      <c r="V63" s="3">
        <f t="shared" si="6"/>
        <v>6.512296062065975</v>
      </c>
      <c r="W63" s="25"/>
      <c r="X63" s="26"/>
      <c r="Y63" s="8"/>
      <c r="Z63" s="3">
        <f t="shared" si="8"/>
        <v>5.881270539330955</v>
      </c>
      <c r="AA63" s="4">
        <f t="shared" si="9"/>
        <v>97.1830985915493</v>
      </c>
    </row>
    <row r="64" spans="1:27" ht="12.75">
      <c r="A64" s="5" t="s">
        <v>534</v>
      </c>
      <c r="B64" s="5" t="s">
        <v>535</v>
      </c>
      <c r="C64" s="5">
        <v>10</v>
      </c>
      <c r="D64" s="5">
        <v>58</v>
      </c>
      <c r="E64" s="5">
        <v>45</v>
      </c>
      <c r="F64" s="5" t="s">
        <v>96</v>
      </c>
      <c r="G64" s="5">
        <v>29</v>
      </c>
      <c r="H64" s="5">
        <v>12</v>
      </c>
      <c r="I64" s="5">
        <v>-0.1</v>
      </c>
      <c r="J64" s="5">
        <v>12.6</v>
      </c>
      <c r="K64" s="6" t="b">
        <f t="shared" si="0"/>
        <v>0</v>
      </c>
      <c r="L64" s="6" t="b">
        <f t="shared" si="1"/>
        <v>1</v>
      </c>
      <c r="M64" s="6" t="b">
        <f t="shared" si="2"/>
        <v>0</v>
      </c>
      <c r="N64" s="13" t="b">
        <f t="shared" si="3"/>
        <v>0</v>
      </c>
      <c r="O64" s="6" t="s">
        <v>100</v>
      </c>
      <c r="P64" s="2">
        <v>0.023</v>
      </c>
      <c r="Q64" s="4">
        <f t="shared" si="4"/>
        <v>158.76999999999998</v>
      </c>
      <c r="R64" s="1">
        <f t="shared" si="5"/>
        <v>12.600396819148196</v>
      </c>
      <c r="T64" s="6" t="s">
        <v>503</v>
      </c>
      <c r="U64" s="24">
        <v>42.64</v>
      </c>
      <c r="V64" s="3">
        <f t="shared" si="6"/>
        <v>6.529931086925803</v>
      </c>
      <c r="W64" s="25"/>
      <c r="X64" s="26"/>
      <c r="Y64" s="8"/>
      <c r="Z64" s="3">
        <f t="shared" si="8"/>
        <v>5.926800734820748</v>
      </c>
      <c r="AA64" s="4">
        <f t="shared" si="9"/>
        <v>97.1830985915493</v>
      </c>
    </row>
    <row r="65" spans="1:27" ht="12.75">
      <c r="A65" s="5" t="s">
        <v>7</v>
      </c>
      <c r="B65" s="5" t="s">
        <v>8</v>
      </c>
      <c r="C65" s="5">
        <v>13</v>
      </c>
      <c r="D65" s="5">
        <v>37</v>
      </c>
      <c r="E65" s="5">
        <v>29</v>
      </c>
      <c r="F65" s="5" t="s">
        <v>96</v>
      </c>
      <c r="G65" s="5">
        <v>6</v>
      </c>
      <c r="H65" s="5">
        <v>11</v>
      </c>
      <c r="I65" s="5">
        <v>-4.8</v>
      </c>
      <c r="J65" s="5">
        <v>9.9</v>
      </c>
      <c r="K65" s="6" t="b">
        <f t="shared" si="0"/>
        <v>0</v>
      </c>
      <c r="L65" s="6" t="b">
        <f t="shared" si="1"/>
        <v>1</v>
      </c>
      <c r="M65" s="6" t="b">
        <f t="shared" si="2"/>
        <v>0</v>
      </c>
      <c r="N65" s="13" t="b">
        <f t="shared" si="3"/>
        <v>0</v>
      </c>
      <c r="O65" s="6" t="s">
        <v>100</v>
      </c>
      <c r="P65" s="2">
        <v>0.023</v>
      </c>
      <c r="Q65" s="4">
        <f t="shared" si="4"/>
        <v>121.05000000000001</v>
      </c>
      <c r="R65" s="1">
        <f t="shared" si="5"/>
        <v>11.002272492535349</v>
      </c>
      <c r="T65" s="6" t="s">
        <v>503</v>
      </c>
      <c r="U65" s="24">
        <v>42.64</v>
      </c>
      <c r="V65" s="3">
        <f t="shared" si="6"/>
        <v>6.529931086925803</v>
      </c>
      <c r="W65" s="25"/>
      <c r="X65" s="26"/>
      <c r="Y65" s="8"/>
      <c r="Z65" s="3">
        <f t="shared" si="8"/>
        <v>5.1750970726860634</v>
      </c>
      <c r="AA65" s="4">
        <f t="shared" si="9"/>
        <v>97.1830985915493</v>
      </c>
    </row>
    <row r="66" spans="1:27" ht="12.75">
      <c r="A66" s="5" t="s">
        <v>11</v>
      </c>
      <c r="B66" s="5" t="s">
        <v>115</v>
      </c>
      <c r="C66" s="5">
        <v>12</v>
      </c>
      <c r="D66" s="5">
        <v>31</v>
      </c>
      <c r="E66" s="5">
        <v>8</v>
      </c>
      <c r="F66" s="5" t="s">
        <v>96</v>
      </c>
      <c r="G66" s="5">
        <v>36</v>
      </c>
      <c r="H66" s="5">
        <v>48</v>
      </c>
      <c r="I66" s="5">
        <v>-0.6</v>
      </c>
      <c r="J66" s="5">
        <v>9</v>
      </c>
      <c r="K66" s="6" t="b">
        <f aca="true" t="shared" si="10" ref="K66:K129">AND(I66&lt;0,J66&lt;0,(ISNUMBER(I66)),(ISNUMBER(J66)))</f>
        <v>0</v>
      </c>
      <c r="L66" s="6" t="b">
        <f aca="true" t="shared" si="11" ref="L66:L129">AND(I66&lt;0,J66&gt;0,(ISNUMBER(I66)),(ISNUMBER(J66)))</f>
        <v>1</v>
      </c>
      <c r="M66" s="6" t="b">
        <f aca="true" t="shared" si="12" ref="M66:M129">AND(I66&gt;0,J66&lt;0,(ISNUMBER(I66)),(ISNUMBER(J66)))</f>
        <v>0</v>
      </c>
      <c r="N66" s="13" t="b">
        <f aca="true" t="shared" si="13" ref="N66:N129">AND(I66&gt;0,J66&gt;0,(ISNUMBER(I66)),(ISNUMBER(J66)))</f>
        <v>0</v>
      </c>
      <c r="O66" s="6" t="s">
        <v>100</v>
      </c>
      <c r="P66" s="2">
        <v>0.023</v>
      </c>
      <c r="Q66" s="4">
        <f aca="true" t="shared" si="14" ref="Q66:Q129">SUMSQ(I66,J66)</f>
        <v>81.36</v>
      </c>
      <c r="R66" s="1">
        <f aca="true" t="shared" si="15" ref="R66:R129">SQRT(Q66)</f>
        <v>9.019977827023745</v>
      </c>
      <c r="T66" s="6" t="s">
        <v>503</v>
      </c>
      <c r="U66" s="24">
        <v>43.81</v>
      </c>
      <c r="V66" s="3">
        <f aca="true" t="shared" si="16" ref="V66:V129">SQRT(U66)</f>
        <v>6.618912297349165</v>
      </c>
      <c r="W66" s="25"/>
      <c r="X66" s="26"/>
      <c r="Y66" s="8"/>
      <c r="Z66" s="3">
        <f t="shared" si="8"/>
        <v>4.242692669173028</v>
      </c>
      <c r="AA66" s="4">
        <f t="shared" si="9"/>
        <v>97.1830985915493</v>
      </c>
    </row>
    <row r="67" spans="1:27" ht="12.75">
      <c r="A67" s="5" t="s">
        <v>42</v>
      </c>
      <c r="B67" s="5" t="s">
        <v>43</v>
      </c>
      <c r="C67" s="5">
        <v>13</v>
      </c>
      <c r="D67" s="5">
        <v>44</v>
      </c>
      <c r="E67" s="5">
        <v>33</v>
      </c>
      <c r="F67" s="5" t="s">
        <v>96</v>
      </c>
      <c r="G67" s="5">
        <v>46</v>
      </c>
      <c r="H67" s="5">
        <v>44</v>
      </c>
      <c r="I67" s="5">
        <v>12</v>
      </c>
      <c r="J67" s="5">
        <v>13.4</v>
      </c>
      <c r="K67" s="6" t="b">
        <f t="shared" si="10"/>
        <v>0</v>
      </c>
      <c r="L67" s="6" t="b">
        <f t="shared" si="11"/>
        <v>0</v>
      </c>
      <c r="M67" s="6" t="b">
        <f t="shared" si="12"/>
        <v>0</v>
      </c>
      <c r="N67" s="13" t="b">
        <f t="shared" si="13"/>
        <v>1</v>
      </c>
      <c r="O67" s="6" t="s">
        <v>100</v>
      </c>
      <c r="P67" s="2">
        <v>0.023</v>
      </c>
      <c r="Q67" s="4">
        <f t="shared" si="14"/>
        <v>323.56</v>
      </c>
      <c r="R67" s="1">
        <f t="shared" si="15"/>
        <v>17.987773625437917</v>
      </c>
      <c r="T67" s="6" t="s">
        <v>503</v>
      </c>
      <c r="U67" s="24">
        <v>45.8</v>
      </c>
      <c r="V67" s="3">
        <f t="shared" si="16"/>
        <v>6.767569726275452</v>
      </c>
      <c r="W67" s="25"/>
      <c r="X67" s="26"/>
      <c r="Y67" s="8"/>
      <c r="Z67" s="3">
        <f aca="true" t="shared" si="17" ref="Z67:Z130">AA67*0.00484*R67</f>
        <v>8.460840675987672</v>
      </c>
      <c r="AA67" s="4">
        <f aca="true" t="shared" si="18" ref="AA67:AA130">(300000*P67)/71</f>
        <v>97.1830985915493</v>
      </c>
    </row>
    <row r="68" spans="1:27" ht="12.75">
      <c r="A68" s="5" t="s">
        <v>60</v>
      </c>
      <c r="B68" s="5" t="s">
        <v>61</v>
      </c>
      <c r="C68" s="5">
        <v>12</v>
      </c>
      <c r="D68" s="5">
        <v>17</v>
      </c>
      <c r="E68" s="5">
        <v>17</v>
      </c>
      <c r="F68" s="5" t="s">
        <v>96</v>
      </c>
      <c r="G68" s="5">
        <v>22</v>
      </c>
      <c r="H68" s="5">
        <v>18</v>
      </c>
      <c r="I68" s="5">
        <v>0.6</v>
      </c>
      <c r="J68" s="5">
        <v>-0.4</v>
      </c>
      <c r="K68" s="6" t="b">
        <f t="shared" si="10"/>
        <v>0</v>
      </c>
      <c r="L68" s="6" t="b">
        <f t="shared" si="11"/>
        <v>0</v>
      </c>
      <c r="M68" s="6" t="b">
        <f t="shared" si="12"/>
        <v>1</v>
      </c>
      <c r="N68" s="13" t="b">
        <f t="shared" si="13"/>
        <v>0</v>
      </c>
      <c r="O68" s="6" t="s">
        <v>100</v>
      </c>
      <c r="P68" s="2">
        <v>0.023</v>
      </c>
      <c r="Q68" s="4">
        <f t="shared" si="14"/>
        <v>0.52</v>
      </c>
      <c r="R68" s="1">
        <f t="shared" si="15"/>
        <v>0.7211102550927979</v>
      </c>
      <c r="T68" s="6" t="s">
        <v>62</v>
      </c>
      <c r="U68" s="24">
        <v>46.25</v>
      </c>
      <c r="V68" s="3">
        <f t="shared" si="16"/>
        <v>6.800735254367722</v>
      </c>
      <c r="W68" s="25"/>
      <c r="X68" s="26"/>
      <c r="Y68" s="8"/>
      <c r="Z68" s="3">
        <f t="shared" si="17"/>
        <v>0.3391858884377335</v>
      </c>
      <c r="AA68" s="4">
        <f t="shared" si="18"/>
        <v>97.1830985915493</v>
      </c>
    </row>
    <row r="69" spans="1:27" ht="12.75">
      <c r="A69" s="5" t="s">
        <v>141</v>
      </c>
      <c r="B69" s="5" t="s">
        <v>142</v>
      </c>
      <c r="C69" s="5">
        <v>11</v>
      </c>
      <c r="D69" s="5">
        <v>21</v>
      </c>
      <c r="E69" s="5">
        <v>31</v>
      </c>
      <c r="F69" s="5" t="s">
        <v>96</v>
      </c>
      <c r="G69" s="5">
        <v>48</v>
      </c>
      <c r="H69" s="5">
        <v>40</v>
      </c>
      <c r="I69" s="5">
        <v>5</v>
      </c>
      <c r="J69" s="5">
        <v>25</v>
      </c>
      <c r="K69" s="6" t="b">
        <f t="shared" si="10"/>
        <v>0</v>
      </c>
      <c r="L69" s="6" t="b">
        <f t="shared" si="11"/>
        <v>0</v>
      </c>
      <c r="M69" s="6" t="b">
        <f t="shared" si="12"/>
        <v>0</v>
      </c>
      <c r="N69" s="13" t="b">
        <f t="shared" si="13"/>
        <v>1</v>
      </c>
      <c r="O69" s="6" t="s">
        <v>100</v>
      </c>
      <c r="P69" s="2">
        <v>0.0235</v>
      </c>
      <c r="Q69" s="4">
        <f t="shared" si="14"/>
        <v>650</v>
      </c>
      <c r="R69" s="1">
        <f t="shared" si="15"/>
        <v>25.495097567963924</v>
      </c>
      <c r="T69" s="6" t="s">
        <v>98</v>
      </c>
      <c r="U69" s="24">
        <v>47.06</v>
      </c>
      <c r="V69" s="3">
        <f t="shared" si="16"/>
        <v>6.860029154456998</v>
      </c>
      <c r="W69" s="25"/>
      <c r="X69" s="26"/>
      <c r="Y69" s="8"/>
      <c r="Z69" s="3">
        <f t="shared" si="17"/>
        <v>12.25272843963472</v>
      </c>
      <c r="AA69" s="4">
        <f t="shared" si="18"/>
        <v>99.29577464788733</v>
      </c>
    </row>
    <row r="70" spans="1:27" ht="12.75">
      <c r="A70" s="5" t="s">
        <v>262</v>
      </c>
      <c r="B70" s="5" t="s">
        <v>263</v>
      </c>
      <c r="C70" s="5">
        <v>16</v>
      </c>
      <c r="D70" s="5">
        <v>52</v>
      </c>
      <c r="E70" s="5">
        <v>58</v>
      </c>
      <c r="F70" s="5" t="s">
        <v>96</v>
      </c>
      <c r="G70" s="5">
        <v>23</v>
      </c>
      <c r="H70" s="5">
        <v>51</v>
      </c>
      <c r="I70" s="5">
        <v>-12</v>
      </c>
      <c r="J70" s="5">
        <v>11.4</v>
      </c>
      <c r="K70" s="6" t="b">
        <f t="shared" si="10"/>
        <v>0</v>
      </c>
      <c r="L70" s="6" t="b">
        <f t="shared" si="11"/>
        <v>1</v>
      </c>
      <c r="M70" s="6" t="b">
        <f t="shared" si="12"/>
        <v>0</v>
      </c>
      <c r="N70" s="13" t="b">
        <f t="shared" si="13"/>
        <v>0</v>
      </c>
      <c r="O70" s="6" t="s">
        <v>118</v>
      </c>
      <c r="P70" s="2">
        <v>0.024</v>
      </c>
      <c r="Q70" s="4">
        <f t="shared" si="14"/>
        <v>273.96000000000004</v>
      </c>
      <c r="R70" s="1">
        <f t="shared" si="15"/>
        <v>16.551737068960467</v>
      </c>
      <c r="T70" s="6" t="s">
        <v>157</v>
      </c>
      <c r="U70" s="24">
        <v>47.06</v>
      </c>
      <c r="V70" s="3">
        <f t="shared" si="16"/>
        <v>6.860029154456998</v>
      </c>
      <c r="W70" s="25"/>
      <c r="X70" s="26"/>
      <c r="Y70" s="8"/>
      <c r="Z70" s="3">
        <f t="shared" si="17"/>
        <v>8.123872301114568</v>
      </c>
      <c r="AA70" s="4">
        <f t="shared" si="18"/>
        <v>101.40845070422536</v>
      </c>
    </row>
    <row r="71" spans="1:27" ht="12.75">
      <c r="A71" s="5" t="s">
        <v>270</v>
      </c>
      <c r="B71" s="5" t="s">
        <v>271</v>
      </c>
      <c r="C71" s="5">
        <v>13</v>
      </c>
      <c r="D71" s="5">
        <v>35</v>
      </c>
      <c r="E71" s="5">
        <v>23</v>
      </c>
      <c r="F71" s="5">
        <v>-34</v>
      </c>
      <c r="G71" s="5">
        <v>9</v>
      </c>
      <c r="H71" s="5">
        <v>37</v>
      </c>
      <c r="I71" s="5">
        <v>4.7</v>
      </c>
      <c r="J71" s="5">
        <v>-0.6</v>
      </c>
      <c r="K71" s="6" t="b">
        <f t="shared" si="10"/>
        <v>0</v>
      </c>
      <c r="L71" s="6" t="b">
        <f t="shared" si="11"/>
        <v>0</v>
      </c>
      <c r="M71" s="6" t="b">
        <f t="shared" si="12"/>
        <v>1</v>
      </c>
      <c r="N71" s="13" t="b">
        <f t="shared" si="13"/>
        <v>0</v>
      </c>
      <c r="O71" s="6" t="s">
        <v>100</v>
      </c>
      <c r="P71" s="2">
        <v>0.024</v>
      </c>
      <c r="Q71" s="4">
        <f t="shared" si="14"/>
        <v>22.450000000000003</v>
      </c>
      <c r="R71" s="1">
        <f t="shared" si="15"/>
        <v>4.738143096192854</v>
      </c>
      <c r="T71" s="6" t="s">
        <v>170</v>
      </c>
      <c r="U71" s="24">
        <v>49</v>
      </c>
      <c r="V71" s="3">
        <f t="shared" si="16"/>
        <v>7</v>
      </c>
      <c r="W71" s="25"/>
      <c r="X71" s="26"/>
      <c r="Y71" s="8"/>
      <c r="Z71" s="3">
        <f t="shared" si="17"/>
        <v>2.325560712903219</v>
      </c>
      <c r="AA71" s="4">
        <f t="shared" si="18"/>
        <v>101.40845070422536</v>
      </c>
    </row>
    <row r="72" spans="1:27" ht="12.75">
      <c r="A72" s="5" t="s">
        <v>278</v>
      </c>
      <c r="B72" s="5" t="s">
        <v>279</v>
      </c>
      <c r="C72" s="5">
        <v>17</v>
      </c>
      <c r="D72" s="5">
        <v>57</v>
      </c>
      <c r="E72" s="5">
        <v>40</v>
      </c>
      <c r="F72" s="5" t="s">
        <v>96</v>
      </c>
      <c r="G72" s="5">
        <v>49</v>
      </c>
      <c r="H72" s="5">
        <v>58</v>
      </c>
      <c r="I72" s="5">
        <v>-7.2</v>
      </c>
      <c r="J72" s="5">
        <v>7.2</v>
      </c>
      <c r="K72" s="6" t="b">
        <f t="shared" si="10"/>
        <v>0</v>
      </c>
      <c r="L72" s="6" t="b">
        <f t="shared" si="11"/>
        <v>1</v>
      </c>
      <c r="M72" s="6" t="b">
        <f t="shared" si="12"/>
        <v>0</v>
      </c>
      <c r="N72" s="13" t="b">
        <f t="shared" si="13"/>
        <v>0</v>
      </c>
      <c r="O72" s="6" t="s">
        <v>100</v>
      </c>
      <c r="P72" s="2">
        <v>0.024</v>
      </c>
      <c r="Q72" s="4">
        <f t="shared" si="14"/>
        <v>103.68</v>
      </c>
      <c r="R72" s="1">
        <f t="shared" si="15"/>
        <v>10.182337649086284</v>
      </c>
      <c r="T72" s="6" t="s">
        <v>157</v>
      </c>
      <c r="U72" s="24">
        <v>50</v>
      </c>
      <c r="V72" s="3">
        <f t="shared" si="16"/>
        <v>7.0710678118654755</v>
      </c>
      <c r="W72" s="25"/>
      <c r="X72" s="26"/>
      <c r="Y72" s="8"/>
      <c r="Z72" s="3">
        <f t="shared" si="17"/>
        <v>4.997663414019138</v>
      </c>
      <c r="AA72" s="4">
        <f t="shared" si="18"/>
        <v>101.40845070422536</v>
      </c>
    </row>
    <row r="73" spans="1:27" ht="12.75">
      <c r="A73" s="5" t="s">
        <v>305</v>
      </c>
      <c r="B73" s="5" t="s">
        <v>95</v>
      </c>
      <c r="C73" s="5">
        <v>9</v>
      </c>
      <c r="D73" s="5">
        <v>19</v>
      </c>
      <c r="E73" s="5">
        <v>50</v>
      </c>
      <c r="F73" s="5">
        <v>-4</v>
      </c>
      <c r="G73" s="5">
        <v>43</v>
      </c>
      <c r="H73" s="5">
        <v>28</v>
      </c>
      <c r="I73" s="5">
        <v>-4.5</v>
      </c>
      <c r="J73" s="5">
        <v>-2.8</v>
      </c>
      <c r="K73" s="6" t="b">
        <f t="shared" si="10"/>
        <v>1</v>
      </c>
      <c r="L73" s="6" t="b">
        <f t="shared" si="11"/>
        <v>0</v>
      </c>
      <c r="M73" s="6" t="b">
        <f t="shared" si="12"/>
        <v>0</v>
      </c>
      <c r="N73" s="13" t="b">
        <f t="shared" si="13"/>
        <v>0</v>
      </c>
      <c r="O73" s="6" t="s">
        <v>102</v>
      </c>
      <c r="P73" s="2">
        <v>0.024</v>
      </c>
      <c r="Q73" s="4">
        <f t="shared" si="14"/>
        <v>28.09</v>
      </c>
      <c r="R73" s="1">
        <f t="shared" si="15"/>
        <v>5.3</v>
      </c>
      <c r="T73" s="6" t="s">
        <v>267</v>
      </c>
      <c r="U73" s="24">
        <v>50</v>
      </c>
      <c r="V73" s="3">
        <f t="shared" si="16"/>
        <v>7.0710678118654755</v>
      </c>
      <c r="W73" s="25"/>
      <c r="X73" s="26"/>
      <c r="Y73" s="8"/>
      <c r="Z73" s="3">
        <f t="shared" si="17"/>
        <v>2.6013295774647887</v>
      </c>
      <c r="AA73" s="4">
        <f t="shared" si="18"/>
        <v>101.40845070422536</v>
      </c>
    </row>
    <row r="74" spans="1:27" ht="12.75">
      <c r="A74" s="5" t="s">
        <v>310</v>
      </c>
      <c r="B74" s="5" t="s">
        <v>311</v>
      </c>
      <c r="C74" s="5">
        <v>22</v>
      </c>
      <c r="D74" s="5">
        <v>58</v>
      </c>
      <c r="E74" s="5">
        <v>25</v>
      </c>
      <c r="F74" s="5" t="s">
        <v>96</v>
      </c>
      <c r="G74" s="5">
        <v>38</v>
      </c>
      <c r="H74" s="5">
        <v>27</v>
      </c>
      <c r="I74" s="5">
        <v>5.8</v>
      </c>
      <c r="J74" s="5">
        <v>5.5</v>
      </c>
      <c r="K74" s="6" t="b">
        <f t="shared" si="10"/>
        <v>0</v>
      </c>
      <c r="L74" s="6" t="b">
        <f t="shared" si="11"/>
        <v>0</v>
      </c>
      <c r="M74" s="6" t="b">
        <f t="shared" si="12"/>
        <v>0</v>
      </c>
      <c r="N74" s="13" t="b">
        <f t="shared" si="13"/>
        <v>1</v>
      </c>
      <c r="O74" s="6" t="s">
        <v>100</v>
      </c>
      <c r="P74" s="2">
        <v>0.024</v>
      </c>
      <c r="Q74" s="4">
        <f t="shared" si="14"/>
        <v>63.89</v>
      </c>
      <c r="R74" s="1">
        <f t="shared" si="15"/>
        <v>7.993122043357026</v>
      </c>
      <c r="T74" s="6" t="s">
        <v>303</v>
      </c>
      <c r="U74" s="24">
        <v>50</v>
      </c>
      <c r="V74" s="3">
        <f t="shared" si="16"/>
        <v>7.0710678118654755</v>
      </c>
      <c r="W74" s="25"/>
      <c r="X74" s="26"/>
      <c r="Y74" s="8"/>
      <c r="Z74" s="3">
        <f t="shared" si="17"/>
        <v>3.9231593939000793</v>
      </c>
      <c r="AA74" s="4">
        <f t="shared" si="18"/>
        <v>101.40845070422536</v>
      </c>
    </row>
    <row r="75" spans="1:27" ht="12.75">
      <c r="A75" s="5" t="s">
        <v>339</v>
      </c>
      <c r="B75" s="5" t="s">
        <v>340</v>
      </c>
      <c r="C75" s="5">
        <v>12</v>
      </c>
      <c r="D75" s="5">
        <v>55</v>
      </c>
      <c r="E75" s="5">
        <v>41</v>
      </c>
      <c r="F75" s="5" t="s">
        <v>96</v>
      </c>
      <c r="G75" s="5">
        <v>15</v>
      </c>
      <c r="H75" s="5">
        <v>4</v>
      </c>
      <c r="I75" s="5">
        <v>1.5</v>
      </c>
      <c r="J75" s="5">
        <v>6</v>
      </c>
      <c r="K75" s="6" t="b">
        <f t="shared" si="10"/>
        <v>0</v>
      </c>
      <c r="L75" s="6" t="b">
        <f t="shared" si="11"/>
        <v>0</v>
      </c>
      <c r="M75" s="6" t="b">
        <f t="shared" si="12"/>
        <v>0</v>
      </c>
      <c r="N75" s="13" t="b">
        <f t="shared" si="13"/>
        <v>1</v>
      </c>
      <c r="O75" s="6" t="s">
        <v>341</v>
      </c>
      <c r="P75" s="2">
        <v>0.024</v>
      </c>
      <c r="Q75" s="4">
        <f t="shared" si="14"/>
        <v>38.25</v>
      </c>
      <c r="R75" s="1">
        <f t="shared" si="15"/>
        <v>6.18465843842649</v>
      </c>
      <c r="T75" s="6" t="s">
        <v>303</v>
      </c>
      <c r="U75" s="24">
        <v>50.65</v>
      </c>
      <c r="V75" s="3">
        <f t="shared" si="16"/>
        <v>7.116881339463234</v>
      </c>
      <c r="W75" s="25"/>
      <c r="X75" s="26"/>
      <c r="Y75" s="8"/>
      <c r="Z75" s="3">
        <f t="shared" si="17"/>
        <v>3.0355348910181172</v>
      </c>
      <c r="AA75" s="4">
        <f t="shared" si="18"/>
        <v>101.40845070422536</v>
      </c>
    </row>
    <row r="76" spans="1:27" ht="12.75">
      <c r="A76" s="5" t="s">
        <v>352</v>
      </c>
      <c r="B76" s="5" t="s">
        <v>353</v>
      </c>
      <c r="C76" s="5">
        <v>13</v>
      </c>
      <c r="D76" s="5">
        <v>2</v>
      </c>
      <c r="E76" s="5">
        <v>39</v>
      </c>
      <c r="F76" s="5" t="s">
        <v>96</v>
      </c>
      <c r="G76" s="5">
        <v>26</v>
      </c>
      <c r="H76" s="5">
        <v>40</v>
      </c>
      <c r="I76" s="5">
        <v>12</v>
      </c>
      <c r="J76" s="5">
        <v>-9</v>
      </c>
      <c r="K76" s="6" t="b">
        <f t="shared" si="10"/>
        <v>0</v>
      </c>
      <c r="L76" s="6" t="b">
        <f t="shared" si="11"/>
        <v>0</v>
      </c>
      <c r="M76" s="6" t="b">
        <f t="shared" si="12"/>
        <v>1</v>
      </c>
      <c r="N76" s="13" t="b">
        <f t="shared" si="13"/>
        <v>0</v>
      </c>
      <c r="O76" s="6" t="s">
        <v>102</v>
      </c>
      <c r="P76" s="2">
        <v>0.024</v>
      </c>
      <c r="Q76" s="4">
        <f t="shared" si="14"/>
        <v>225</v>
      </c>
      <c r="R76" s="1">
        <f t="shared" si="15"/>
        <v>15</v>
      </c>
      <c r="T76" s="6" t="s">
        <v>354</v>
      </c>
      <c r="U76" s="24">
        <v>51.05</v>
      </c>
      <c r="V76" s="3">
        <f t="shared" si="16"/>
        <v>7.1449282711585</v>
      </c>
      <c r="W76" s="25"/>
      <c r="X76" s="26"/>
      <c r="Y76" s="8"/>
      <c r="Z76" s="3">
        <f t="shared" si="17"/>
        <v>7.36225352112676</v>
      </c>
      <c r="AA76" s="4">
        <f t="shared" si="18"/>
        <v>101.40845070422536</v>
      </c>
    </row>
    <row r="77" spans="1:27" ht="12.75">
      <c r="A77" s="5" t="s">
        <v>387</v>
      </c>
      <c r="B77" s="5" t="s">
        <v>388</v>
      </c>
      <c r="C77" s="5">
        <v>10</v>
      </c>
      <c r="D77" s="5">
        <v>15</v>
      </c>
      <c r="E77" s="5">
        <v>42</v>
      </c>
      <c r="F77" s="5" t="s">
        <v>96</v>
      </c>
      <c r="G77" s="5">
        <v>40</v>
      </c>
      <c r="H77" s="5">
        <v>7</v>
      </c>
      <c r="I77" s="5">
        <v>4</v>
      </c>
      <c r="J77" s="5">
        <v>-0.6</v>
      </c>
      <c r="K77" s="6" t="b">
        <f t="shared" si="10"/>
        <v>0</v>
      </c>
      <c r="L77" s="6" t="b">
        <f t="shared" si="11"/>
        <v>0</v>
      </c>
      <c r="M77" s="6" t="b">
        <f t="shared" si="12"/>
        <v>1</v>
      </c>
      <c r="N77" s="13" t="b">
        <f t="shared" si="13"/>
        <v>0</v>
      </c>
      <c r="O77" s="6" t="s">
        <v>100</v>
      </c>
      <c r="P77" s="2">
        <v>0.024</v>
      </c>
      <c r="Q77" s="4">
        <f t="shared" si="14"/>
        <v>16.36</v>
      </c>
      <c r="R77" s="1">
        <f t="shared" si="15"/>
        <v>4.044749683231337</v>
      </c>
      <c r="T77" s="6" t="s">
        <v>303</v>
      </c>
      <c r="U77" s="24">
        <v>53.3</v>
      </c>
      <c r="V77" s="3">
        <f t="shared" si="16"/>
        <v>7.3006848993775915</v>
      </c>
      <c r="W77" s="25"/>
      <c r="X77" s="26"/>
      <c r="Y77" s="8"/>
      <c r="Z77" s="3">
        <f t="shared" si="17"/>
        <v>1.9852315064964172</v>
      </c>
      <c r="AA77" s="4">
        <f t="shared" si="18"/>
        <v>101.40845070422536</v>
      </c>
    </row>
    <row r="78" spans="1:27" ht="12.75">
      <c r="A78" s="5" t="s">
        <v>410</v>
      </c>
      <c r="B78" s="5" t="s">
        <v>411</v>
      </c>
      <c r="C78" s="5">
        <v>23</v>
      </c>
      <c r="D78" s="5">
        <v>51</v>
      </c>
      <c r="E78" s="5">
        <v>30</v>
      </c>
      <c r="F78" s="5">
        <v>-13</v>
      </c>
      <c r="G78" s="5">
        <v>22</v>
      </c>
      <c r="H78" s="5">
        <v>46</v>
      </c>
      <c r="I78" s="5">
        <v>7</v>
      </c>
      <c r="J78" s="5">
        <v>-10</v>
      </c>
      <c r="K78" s="6" t="b">
        <f t="shared" si="10"/>
        <v>0</v>
      </c>
      <c r="L78" s="6" t="b">
        <f t="shared" si="11"/>
        <v>0</v>
      </c>
      <c r="M78" s="6" t="b">
        <f t="shared" si="12"/>
        <v>1</v>
      </c>
      <c r="N78" s="13" t="b">
        <f t="shared" si="13"/>
        <v>0</v>
      </c>
      <c r="O78" s="6" t="s">
        <v>100</v>
      </c>
      <c r="P78" s="2">
        <v>0.024</v>
      </c>
      <c r="Q78" s="4">
        <f t="shared" si="14"/>
        <v>149</v>
      </c>
      <c r="R78" s="1">
        <f t="shared" si="15"/>
        <v>12.206555615733702</v>
      </c>
      <c r="T78" s="6" t="s">
        <v>303</v>
      </c>
      <c r="U78" s="24">
        <v>57.69</v>
      </c>
      <c r="V78" s="3">
        <f t="shared" si="16"/>
        <v>7.595393340703297</v>
      </c>
      <c r="W78" s="25"/>
      <c r="X78" s="26"/>
      <c r="Y78" s="8"/>
      <c r="Z78" s="3">
        <f t="shared" si="17"/>
        <v>5.991183804184338</v>
      </c>
      <c r="AA78" s="4">
        <f t="shared" si="18"/>
        <v>101.40845070422536</v>
      </c>
    </row>
    <row r="79" spans="1:27" ht="12.75">
      <c r="A79" s="5" t="s">
        <v>427</v>
      </c>
      <c r="B79" s="5" t="s">
        <v>95</v>
      </c>
      <c r="C79" s="5">
        <v>2</v>
      </c>
      <c r="D79" s="5">
        <v>58</v>
      </c>
      <c r="E79" s="5">
        <v>9</v>
      </c>
      <c r="F79" s="5" t="s">
        <v>96</v>
      </c>
      <c r="G79" s="5">
        <v>41</v>
      </c>
      <c r="H79" s="5">
        <v>4</v>
      </c>
      <c r="I79" s="5">
        <v>-6.5</v>
      </c>
      <c r="J79" s="5">
        <v>2</v>
      </c>
      <c r="K79" s="6" t="b">
        <f t="shared" si="10"/>
        <v>0</v>
      </c>
      <c r="L79" s="6" t="b">
        <f t="shared" si="11"/>
        <v>1</v>
      </c>
      <c r="M79" s="6" t="b">
        <f t="shared" si="12"/>
        <v>0</v>
      </c>
      <c r="N79" s="13" t="b">
        <f t="shared" si="13"/>
        <v>0</v>
      </c>
      <c r="O79" s="6" t="s">
        <v>102</v>
      </c>
      <c r="P79" s="2">
        <v>0.024</v>
      </c>
      <c r="Q79" s="4">
        <f t="shared" si="14"/>
        <v>46.25</v>
      </c>
      <c r="R79" s="1">
        <f t="shared" si="15"/>
        <v>6.800735254367722</v>
      </c>
      <c r="T79" s="6" t="s">
        <v>412</v>
      </c>
      <c r="U79" s="24">
        <v>57.7</v>
      </c>
      <c r="V79" s="3">
        <f t="shared" si="16"/>
        <v>7.5960516059331775</v>
      </c>
      <c r="W79" s="25"/>
      <c r="X79" s="26"/>
      <c r="Y79" s="8"/>
      <c r="Z79" s="3">
        <f t="shared" si="17"/>
        <v>3.337915804847977</v>
      </c>
      <c r="AA79" s="4">
        <f t="shared" si="18"/>
        <v>101.40845070422536</v>
      </c>
    </row>
    <row r="80" spans="1:27" ht="12.75">
      <c r="A80" s="5" t="s">
        <v>461</v>
      </c>
      <c r="B80" s="5" t="s">
        <v>462</v>
      </c>
      <c r="C80" s="5">
        <v>16</v>
      </c>
      <c r="D80" s="5">
        <v>38</v>
      </c>
      <c r="E80" s="5">
        <v>48</v>
      </c>
      <c r="F80" s="5" t="s">
        <v>96</v>
      </c>
      <c r="G80" s="5">
        <v>1</v>
      </c>
      <c r="H80" s="5">
        <v>24</v>
      </c>
      <c r="I80" s="5">
        <v>13</v>
      </c>
      <c r="J80" s="5">
        <v>-3</v>
      </c>
      <c r="K80" s="6" t="b">
        <f t="shared" si="10"/>
        <v>0</v>
      </c>
      <c r="L80" s="6" t="b">
        <f t="shared" si="11"/>
        <v>0</v>
      </c>
      <c r="M80" s="6" t="b">
        <f t="shared" si="12"/>
        <v>1</v>
      </c>
      <c r="N80" s="13" t="b">
        <f t="shared" si="13"/>
        <v>0</v>
      </c>
      <c r="O80" s="6" t="s">
        <v>102</v>
      </c>
      <c r="P80" s="2">
        <v>0.024</v>
      </c>
      <c r="Q80" s="4">
        <f t="shared" si="14"/>
        <v>178</v>
      </c>
      <c r="R80" s="1">
        <f t="shared" si="15"/>
        <v>13.341664064126334</v>
      </c>
      <c r="T80" s="6" t="s">
        <v>174</v>
      </c>
      <c r="U80" s="24">
        <v>58.32</v>
      </c>
      <c r="V80" s="3">
        <f t="shared" si="16"/>
        <v>7.636753236814713</v>
      </c>
      <c r="W80" s="25"/>
      <c r="X80" s="26"/>
      <c r="Y80" s="8"/>
      <c r="Z80" s="3">
        <f t="shared" si="17"/>
        <v>6.548314215586965</v>
      </c>
      <c r="AA80" s="4">
        <f t="shared" si="18"/>
        <v>101.40845070422536</v>
      </c>
    </row>
    <row r="81" spans="1:27" ht="12.75">
      <c r="A81" s="5" t="s">
        <v>477</v>
      </c>
      <c r="B81" s="5" t="s">
        <v>95</v>
      </c>
      <c r="C81" s="5">
        <v>13</v>
      </c>
      <c r="D81" s="5">
        <v>10</v>
      </c>
      <c r="E81" s="5">
        <v>32</v>
      </c>
      <c r="F81" s="5">
        <v>-21</v>
      </c>
      <c r="G81" s="5">
        <v>39</v>
      </c>
      <c r="H81" s="5">
        <v>50</v>
      </c>
      <c r="I81" s="5">
        <v>6.4</v>
      </c>
      <c r="J81" s="5">
        <v>-2.2</v>
      </c>
      <c r="K81" s="6" t="b">
        <f t="shared" si="10"/>
        <v>0</v>
      </c>
      <c r="L81" s="6" t="b">
        <f t="shared" si="11"/>
        <v>0</v>
      </c>
      <c r="M81" s="6" t="b">
        <f t="shared" si="12"/>
        <v>1</v>
      </c>
      <c r="N81" s="13" t="b">
        <f t="shared" si="13"/>
        <v>0</v>
      </c>
      <c r="O81" s="6" t="s">
        <v>106</v>
      </c>
      <c r="P81" s="2">
        <v>0.024</v>
      </c>
      <c r="Q81" s="4">
        <f t="shared" si="14"/>
        <v>45.80000000000001</v>
      </c>
      <c r="R81" s="1">
        <f t="shared" si="15"/>
        <v>6.767569726275453</v>
      </c>
      <c r="T81" s="6" t="s">
        <v>303</v>
      </c>
      <c r="U81" s="24">
        <v>59.6</v>
      </c>
      <c r="V81" s="3">
        <f t="shared" si="16"/>
        <v>7.720103626247513</v>
      </c>
      <c r="W81" s="25"/>
      <c r="X81" s="26"/>
      <c r="Y81" s="8"/>
      <c r="Z81" s="3">
        <f t="shared" si="17"/>
        <v>3.3216376031161547</v>
      </c>
      <c r="AA81" s="4">
        <f t="shared" si="18"/>
        <v>101.40845070422536</v>
      </c>
    </row>
    <row r="82" spans="1:27" ht="12.75">
      <c r="A82" s="5" t="s">
        <v>489</v>
      </c>
      <c r="B82" s="5" t="s">
        <v>490</v>
      </c>
      <c r="C82" s="5">
        <v>20</v>
      </c>
      <c r="D82" s="5">
        <v>33</v>
      </c>
      <c r="E82" s="5">
        <v>31</v>
      </c>
      <c r="F82" s="5">
        <v>-24</v>
      </c>
      <c r="G82" s="5">
        <v>37</v>
      </c>
      <c r="H82" s="5">
        <v>15</v>
      </c>
      <c r="I82" s="5">
        <v>10.4</v>
      </c>
      <c r="J82" s="5">
        <v>-1</v>
      </c>
      <c r="K82" s="6" t="b">
        <f t="shared" si="10"/>
        <v>0</v>
      </c>
      <c r="L82" s="6" t="b">
        <f t="shared" si="11"/>
        <v>0</v>
      </c>
      <c r="M82" s="6" t="b">
        <f t="shared" si="12"/>
        <v>1</v>
      </c>
      <c r="N82" s="13" t="b">
        <f t="shared" si="13"/>
        <v>0</v>
      </c>
      <c r="O82" s="6" t="s">
        <v>102</v>
      </c>
      <c r="P82" s="2">
        <v>0.024</v>
      </c>
      <c r="Q82" s="4">
        <f t="shared" si="14"/>
        <v>109.16000000000001</v>
      </c>
      <c r="R82" s="1">
        <f t="shared" si="15"/>
        <v>10.447966309287182</v>
      </c>
      <c r="T82" s="6" t="s">
        <v>303</v>
      </c>
      <c r="U82" s="24">
        <v>60.1</v>
      </c>
      <c r="V82" s="3">
        <f t="shared" si="16"/>
        <v>7.752418977325722</v>
      </c>
      <c r="W82" s="25"/>
      <c r="X82" s="26"/>
      <c r="Y82" s="8"/>
      <c r="Z82" s="3">
        <f t="shared" si="17"/>
        <v>5.1280384499442215</v>
      </c>
      <c r="AA82" s="4">
        <f t="shared" si="18"/>
        <v>101.40845070422536</v>
      </c>
    </row>
    <row r="83" spans="1:27" ht="12.75">
      <c r="A83" s="5" t="s">
        <v>514</v>
      </c>
      <c r="B83" s="5" t="s">
        <v>293</v>
      </c>
      <c r="C83" s="5">
        <v>0</v>
      </c>
      <c r="D83" s="5">
        <v>3</v>
      </c>
      <c r="E83" s="5">
        <v>4</v>
      </c>
      <c r="F83" s="5">
        <v>-1</v>
      </c>
      <c r="G83" s="5">
        <v>54</v>
      </c>
      <c r="H83" s="5">
        <v>46</v>
      </c>
      <c r="I83" s="5">
        <v>5.6</v>
      </c>
      <c r="J83" s="5">
        <v>24.5</v>
      </c>
      <c r="K83" s="6" t="b">
        <f t="shared" si="10"/>
        <v>0</v>
      </c>
      <c r="L83" s="6" t="b">
        <f t="shared" si="11"/>
        <v>0</v>
      </c>
      <c r="M83" s="6" t="b">
        <f t="shared" si="12"/>
        <v>0</v>
      </c>
      <c r="N83" s="13" t="b">
        <f t="shared" si="13"/>
        <v>1</v>
      </c>
      <c r="O83" s="6" t="s">
        <v>100</v>
      </c>
      <c r="P83" s="2">
        <v>0.024</v>
      </c>
      <c r="Q83" s="4">
        <f t="shared" si="14"/>
        <v>631.61</v>
      </c>
      <c r="R83" s="1">
        <f t="shared" si="15"/>
        <v>25.13185229942274</v>
      </c>
      <c r="T83" s="6" t="s">
        <v>503</v>
      </c>
      <c r="U83" s="24">
        <v>61.2</v>
      </c>
      <c r="V83" s="3">
        <f t="shared" si="16"/>
        <v>7.8230428862431785</v>
      </c>
      <c r="W83" s="25"/>
      <c r="X83" s="26"/>
      <c r="Y83" s="8"/>
      <c r="Z83" s="3">
        <f t="shared" si="17"/>
        <v>12.335137872257516</v>
      </c>
      <c r="AA83" s="4">
        <f t="shared" si="18"/>
        <v>101.40845070422536</v>
      </c>
    </row>
    <row r="84" spans="1:27" ht="12.75">
      <c r="A84" s="5" t="s">
        <v>529</v>
      </c>
      <c r="B84" s="5" t="s">
        <v>530</v>
      </c>
      <c r="C84" s="5">
        <v>8</v>
      </c>
      <c r="D84" s="5">
        <v>29</v>
      </c>
      <c r="E84" s="5">
        <v>48</v>
      </c>
      <c r="F84" s="5" t="s">
        <v>96</v>
      </c>
      <c r="G84" s="5">
        <v>46</v>
      </c>
      <c r="H84" s="5">
        <v>23</v>
      </c>
      <c r="I84" s="5">
        <v>-26.9</v>
      </c>
      <c r="J84" s="5">
        <v>26.4</v>
      </c>
      <c r="K84" s="6" t="b">
        <f t="shared" si="10"/>
        <v>0</v>
      </c>
      <c r="L84" s="6" t="b">
        <f t="shared" si="11"/>
        <v>1</v>
      </c>
      <c r="M84" s="6" t="b">
        <f t="shared" si="12"/>
        <v>0</v>
      </c>
      <c r="N84" s="13" t="b">
        <f t="shared" si="13"/>
        <v>0</v>
      </c>
      <c r="O84" s="6" t="s">
        <v>102</v>
      </c>
      <c r="P84" s="2">
        <v>0.024</v>
      </c>
      <c r="Q84" s="4">
        <f t="shared" si="14"/>
        <v>1420.5699999999997</v>
      </c>
      <c r="R84" s="1">
        <f t="shared" si="15"/>
        <v>37.69044971872848</v>
      </c>
      <c r="T84" s="6" t="s">
        <v>503</v>
      </c>
      <c r="U84" s="24">
        <v>63.09</v>
      </c>
      <c r="V84" s="3">
        <f t="shared" si="16"/>
        <v>7.942921376924236</v>
      </c>
      <c r="W84" s="25"/>
      <c r="X84" s="26"/>
      <c r="Y84" s="8"/>
      <c r="Z84" s="3">
        <f t="shared" si="17"/>
        <v>18.499109743637323</v>
      </c>
      <c r="AA84" s="4">
        <f t="shared" si="18"/>
        <v>101.40845070422536</v>
      </c>
    </row>
    <row r="85" spans="1:27" ht="12.75">
      <c r="A85" s="5" t="s">
        <v>536</v>
      </c>
      <c r="B85" s="5" t="s">
        <v>537</v>
      </c>
      <c r="C85" s="5">
        <v>17</v>
      </c>
      <c r="D85" s="5">
        <v>42</v>
      </c>
      <c r="E85" s="5">
        <v>3</v>
      </c>
      <c r="F85" s="5" t="s">
        <v>96</v>
      </c>
      <c r="G85" s="5">
        <v>37</v>
      </c>
      <c r="H85" s="5">
        <v>12</v>
      </c>
      <c r="I85" s="5">
        <v>-0.6</v>
      </c>
      <c r="J85" s="5">
        <v>-4.2</v>
      </c>
      <c r="K85" s="6" t="b">
        <f t="shared" si="10"/>
        <v>1</v>
      </c>
      <c r="L85" s="6" t="b">
        <f t="shared" si="11"/>
        <v>0</v>
      </c>
      <c r="M85" s="6" t="b">
        <f t="shared" si="12"/>
        <v>0</v>
      </c>
      <c r="N85" s="13" t="b">
        <f t="shared" si="13"/>
        <v>0</v>
      </c>
      <c r="O85" s="6" t="s">
        <v>102</v>
      </c>
      <c r="P85" s="2">
        <v>0.024</v>
      </c>
      <c r="Q85" s="4">
        <f t="shared" si="14"/>
        <v>18</v>
      </c>
      <c r="R85" s="1">
        <f t="shared" si="15"/>
        <v>4.242640687119285</v>
      </c>
      <c r="T85" s="6" t="s">
        <v>503</v>
      </c>
      <c r="U85" s="24">
        <v>63.17</v>
      </c>
      <c r="V85" s="3">
        <f t="shared" si="16"/>
        <v>7.947955712005446</v>
      </c>
      <c r="W85" s="25"/>
      <c r="X85" s="26"/>
      <c r="Y85" s="8"/>
      <c r="Z85" s="3">
        <f t="shared" si="17"/>
        <v>2.0823597558413076</v>
      </c>
      <c r="AA85" s="4">
        <f t="shared" si="18"/>
        <v>101.40845070422536</v>
      </c>
    </row>
    <row r="86" spans="1:27" ht="12.75">
      <c r="A86" s="5" t="s">
        <v>538</v>
      </c>
      <c r="B86" s="5" t="s">
        <v>539</v>
      </c>
      <c r="C86" s="5">
        <v>11</v>
      </c>
      <c r="D86" s="5">
        <v>40</v>
      </c>
      <c r="E86" s="5">
        <v>58</v>
      </c>
      <c r="F86" s="5">
        <v>-22</v>
      </c>
      <c r="G86" s="5">
        <v>28</v>
      </c>
      <c r="H86" s="5">
        <v>54</v>
      </c>
      <c r="I86" s="5">
        <v>-15.9</v>
      </c>
      <c r="J86" s="5">
        <v>12.6</v>
      </c>
      <c r="K86" s="6" t="b">
        <f t="shared" si="10"/>
        <v>0</v>
      </c>
      <c r="L86" s="6" t="b">
        <f t="shared" si="11"/>
        <v>1</v>
      </c>
      <c r="M86" s="6" t="b">
        <f t="shared" si="12"/>
        <v>0</v>
      </c>
      <c r="N86" s="13" t="b">
        <f t="shared" si="13"/>
        <v>0</v>
      </c>
      <c r="O86" s="6" t="s">
        <v>100</v>
      </c>
      <c r="P86" s="2">
        <v>0.024</v>
      </c>
      <c r="Q86" s="4">
        <f t="shared" si="14"/>
        <v>411.57</v>
      </c>
      <c r="R86" s="1">
        <f t="shared" si="15"/>
        <v>20.287188075236056</v>
      </c>
      <c r="T86" s="6" t="s">
        <v>503</v>
      </c>
      <c r="U86" s="24">
        <v>63.89</v>
      </c>
      <c r="V86" s="3">
        <f t="shared" si="16"/>
        <v>7.993122043357026</v>
      </c>
      <c r="W86" s="25"/>
      <c r="X86" s="26"/>
      <c r="Y86" s="8"/>
      <c r="Z86" s="3">
        <f t="shared" si="17"/>
        <v>9.957294789377832</v>
      </c>
      <c r="AA86" s="4">
        <f t="shared" si="18"/>
        <v>101.40845070422536</v>
      </c>
    </row>
    <row r="87" spans="1:27" ht="12.75">
      <c r="A87" s="5" t="s">
        <v>0</v>
      </c>
      <c r="B87" s="5" t="s">
        <v>1</v>
      </c>
      <c r="C87" s="5">
        <v>10</v>
      </c>
      <c r="D87" s="5">
        <v>59</v>
      </c>
      <c r="E87" s="5">
        <v>31</v>
      </c>
      <c r="F87" s="5" t="s">
        <v>96</v>
      </c>
      <c r="G87" s="5">
        <v>11</v>
      </c>
      <c r="H87" s="5">
        <v>29</v>
      </c>
      <c r="I87" s="5">
        <v>-4.3</v>
      </c>
      <c r="J87" s="5">
        <v>4.5</v>
      </c>
      <c r="K87" s="6" t="b">
        <f t="shared" si="10"/>
        <v>0</v>
      </c>
      <c r="L87" s="6" t="b">
        <f t="shared" si="11"/>
        <v>1</v>
      </c>
      <c r="M87" s="6" t="b">
        <f t="shared" si="12"/>
        <v>0</v>
      </c>
      <c r="N87" s="13" t="b">
        <f t="shared" si="13"/>
        <v>0</v>
      </c>
      <c r="O87" s="6" t="s">
        <v>100</v>
      </c>
      <c r="P87" s="2">
        <v>0.024</v>
      </c>
      <c r="Q87" s="4">
        <f t="shared" si="14"/>
        <v>38.739999999999995</v>
      </c>
      <c r="R87" s="1">
        <f t="shared" si="15"/>
        <v>6.224146527838174</v>
      </c>
      <c r="T87" s="6" t="s">
        <v>2</v>
      </c>
      <c r="U87" s="24">
        <v>65</v>
      </c>
      <c r="V87" s="3">
        <f t="shared" si="16"/>
        <v>8.06225774829855</v>
      </c>
      <c r="W87" s="25"/>
      <c r="X87" s="26"/>
      <c r="Y87" s="8"/>
      <c r="Z87" s="3">
        <f t="shared" si="17"/>
        <v>3.0549163127057</v>
      </c>
      <c r="AA87" s="4">
        <f t="shared" si="18"/>
        <v>101.40845070422536</v>
      </c>
    </row>
    <row r="88" spans="1:27" ht="12.75">
      <c r="A88" s="5" t="s">
        <v>122</v>
      </c>
      <c r="B88" s="5" t="s">
        <v>123</v>
      </c>
      <c r="C88" s="5">
        <v>13</v>
      </c>
      <c r="D88" s="5">
        <v>27</v>
      </c>
      <c r="E88" s="5">
        <v>18</v>
      </c>
      <c r="F88" s="5" t="s">
        <v>96</v>
      </c>
      <c r="G88" s="5">
        <v>52</v>
      </c>
      <c r="H88" s="5">
        <v>42</v>
      </c>
      <c r="I88" s="5">
        <v>2</v>
      </c>
      <c r="J88" s="5">
        <v>-18.9</v>
      </c>
      <c r="K88" s="6" t="b">
        <f t="shared" si="10"/>
        <v>0</v>
      </c>
      <c r="L88" s="6" t="b">
        <f t="shared" si="11"/>
        <v>0</v>
      </c>
      <c r="M88" s="6" t="b">
        <f t="shared" si="12"/>
        <v>1</v>
      </c>
      <c r="N88" s="13" t="b">
        <f t="shared" si="13"/>
        <v>0</v>
      </c>
      <c r="O88" s="6" t="s">
        <v>99</v>
      </c>
      <c r="P88" s="2">
        <v>0.0242</v>
      </c>
      <c r="Q88" s="4">
        <f t="shared" si="14"/>
        <v>361.2099999999999</v>
      </c>
      <c r="R88" s="1">
        <f t="shared" si="15"/>
        <v>19.00552551233456</v>
      </c>
      <c r="T88" s="6" t="s">
        <v>121</v>
      </c>
      <c r="U88" s="24">
        <v>65</v>
      </c>
      <c r="V88" s="3">
        <f t="shared" si="16"/>
        <v>8.06225774829855</v>
      </c>
      <c r="W88" s="25"/>
      <c r="X88" s="26"/>
      <c r="Y88" s="8"/>
      <c r="Z88" s="3">
        <f t="shared" si="17"/>
        <v>9.405968417783333</v>
      </c>
      <c r="AA88" s="4">
        <f t="shared" si="18"/>
        <v>102.25352112676056</v>
      </c>
    </row>
    <row r="89" spans="1:27" ht="12.75">
      <c r="A89" s="5" t="s">
        <v>229</v>
      </c>
      <c r="B89" s="5" t="s">
        <v>230</v>
      </c>
      <c r="C89" s="5">
        <v>13</v>
      </c>
      <c r="D89" s="5">
        <v>33</v>
      </c>
      <c r="E89" s="5">
        <v>30</v>
      </c>
      <c r="F89" s="5" t="s">
        <v>96</v>
      </c>
      <c r="G89" s="5">
        <v>3</v>
      </c>
      <c r="H89" s="5">
        <v>23</v>
      </c>
      <c r="I89" s="5">
        <v>49.7</v>
      </c>
      <c r="J89" s="5">
        <v>-7.9</v>
      </c>
      <c r="K89" s="6" t="b">
        <f t="shared" si="10"/>
        <v>0</v>
      </c>
      <c r="L89" s="6" t="b">
        <f t="shared" si="11"/>
        <v>0</v>
      </c>
      <c r="M89" s="6" t="b">
        <f t="shared" si="12"/>
        <v>1</v>
      </c>
      <c r="N89" s="13" t="b">
        <f t="shared" si="13"/>
        <v>0</v>
      </c>
      <c r="O89" s="6" t="s">
        <v>100</v>
      </c>
      <c r="P89" s="2">
        <v>0.0245</v>
      </c>
      <c r="Q89" s="4">
        <f t="shared" si="14"/>
        <v>2532.5</v>
      </c>
      <c r="R89" s="1">
        <f t="shared" si="15"/>
        <v>50.32395056034453</v>
      </c>
      <c r="T89" s="6" t="s">
        <v>163</v>
      </c>
      <c r="U89" s="24">
        <v>65.69</v>
      </c>
      <c r="V89" s="3">
        <f t="shared" si="16"/>
        <v>8.104936767180853</v>
      </c>
      <c r="W89" s="25"/>
      <c r="X89" s="26"/>
      <c r="Y89" s="8"/>
      <c r="Z89" s="3">
        <f t="shared" si="17"/>
        <v>25.21442559484079</v>
      </c>
      <c r="AA89" s="4">
        <f t="shared" si="18"/>
        <v>103.52112676056338</v>
      </c>
    </row>
    <row r="90" spans="1:27" ht="12.75">
      <c r="A90" s="5" t="s">
        <v>193</v>
      </c>
      <c r="B90" s="5" t="s">
        <v>194</v>
      </c>
      <c r="C90" s="5">
        <v>22</v>
      </c>
      <c r="D90" s="5">
        <v>39</v>
      </c>
      <c r="E90" s="5">
        <v>30</v>
      </c>
      <c r="F90" s="5" t="s">
        <v>96</v>
      </c>
      <c r="G90" s="5">
        <v>36</v>
      </c>
      <c r="H90" s="5">
        <v>21</v>
      </c>
      <c r="I90" s="5">
        <v>-25.3</v>
      </c>
      <c r="J90" s="5">
        <v>25.9</v>
      </c>
      <c r="K90" s="6" t="b">
        <f t="shared" si="10"/>
        <v>0</v>
      </c>
      <c r="L90" s="6" t="b">
        <f t="shared" si="11"/>
        <v>1</v>
      </c>
      <c r="M90" s="6" t="b">
        <f t="shared" si="12"/>
        <v>0</v>
      </c>
      <c r="N90" s="13" t="b">
        <f t="shared" si="13"/>
        <v>0</v>
      </c>
      <c r="O90" s="6" t="s">
        <v>100</v>
      </c>
      <c r="P90" s="2">
        <v>0.025</v>
      </c>
      <c r="Q90" s="4">
        <f t="shared" si="14"/>
        <v>1310.9</v>
      </c>
      <c r="R90" s="1">
        <f t="shared" si="15"/>
        <v>36.206353033687336</v>
      </c>
      <c r="T90" s="6" t="s">
        <v>167</v>
      </c>
      <c r="U90" s="24">
        <v>66.6</v>
      </c>
      <c r="V90" s="3">
        <f t="shared" si="16"/>
        <v>8.160882305241266</v>
      </c>
      <c r="W90" s="25"/>
      <c r="X90" s="26"/>
      <c r="Y90" s="8"/>
      <c r="Z90" s="3">
        <f t="shared" si="17"/>
        <v>18.511135424265497</v>
      </c>
      <c r="AA90" s="4">
        <f t="shared" si="18"/>
        <v>105.63380281690141</v>
      </c>
    </row>
    <row r="91" spans="1:27" ht="12.75">
      <c r="A91" s="5" t="s">
        <v>201</v>
      </c>
      <c r="B91" s="5" t="s">
        <v>202</v>
      </c>
      <c r="C91" s="5">
        <v>6</v>
      </c>
      <c r="D91" s="5">
        <v>42</v>
      </c>
      <c r="E91" s="5">
        <v>52</v>
      </c>
      <c r="F91" s="5" t="s">
        <v>96</v>
      </c>
      <c r="G91" s="5">
        <v>25</v>
      </c>
      <c r="H91" s="5">
        <v>19</v>
      </c>
      <c r="I91" s="5">
        <v>3.8</v>
      </c>
      <c r="J91" s="5">
        <v>4</v>
      </c>
      <c r="K91" s="6" t="b">
        <f t="shared" si="10"/>
        <v>0</v>
      </c>
      <c r="L91" s="6" t="b">
        <f t="shared" si="11"/>
        <v>0</v>
      </c>
      <c r="M91" s="6" t="b">
        <f t="shared" si="12"/>
        <v>0</v>
      </c>
      <c r="N91" s="13" t="b">
        <f t="shared" si="13"/>
        <v>1</v>
      </c>
      <c r="O91" s="6" t="s">
        <v>164</v>
      </c>
      <c r="P91" s="2">
        <v>0.025</v>
      </c>
      <c r="Q91" s="4">
        <f t="shared" si="14"/>
        <v>30.439999999999998</v>
      </c>
      <c r="R91" s="1">
        <f t="shared" si="15"/>
        <v>5.517245689653488</v>
      </c>
      <c r="T91" s="6" t="s">
        <v>157</v>
      </c>
      <c r="U91" s="24">
        <v>67.73</v>
      </c>
      <c r="V91" s="3">
        <f t="shared" si="16"/>
        <v>8.229823813423955</v>
      </c>
      <c r="W91" s="25"/>
      <c r="X91" s="26"/>
      <c r="Y91" s="8"/>
      <c r="Z91" s="3">
        <f t="shared" si="17"/>
        <v>2.820788993442558</v>
      </c>
      <c r="AA91" s="4">
        <f t="shared" si="18"/>
        <v>105.63380281690141</v>
      </c>
    </row>
    <row r="92" spans="1:27" ht="12.75">
      <c r="A92" s="5" t="s">
        <v>206</v>
      </c>
      <c r="B92" s="5" t="s">
        <v>207</v>
      </c>
      <c r="C92" s="5">
        <v>8</v>
      </c>
      <c r="D92" s="5">
        <v>54</v>
      </c>
      <c r="E92" s="5">
        <v>32</v>
      </c>
      <c r="F92" s="5" t="s">
        <v>96</v>
      </c>
      <c r="G92" s="5">
        <v>30</v>
      </c>
      <c r="H92" s="5">
        <v>41</v>
      </c>
      <c r="I92" s="5">
        <v>5.5</v>
      </c>
      <c r="J92" s="5">
        <v>-4.1</v>
      </c>
      <c r="K92" s="6" t="b">
        <f t="shared" si="10"/>
        <v>0</v>
      </c>
      <c r="L92" s="6" t="b">
        <f t="shared" si="11"/>
        <v>0</v>
      </c>
      <c r="M92" s="6" t="b">
        <f t="shared" si="12"/>
        <v>1</v>
      </c>
      <c r="N92" s="13" t="b">
        <f t="shared" si="13"/>
        <v>0</v>
      </c>
      <c r="O92" s="6" t="s">
        <v>100</v>
      </c>
      <c r="P92" s="2">
        <v>0.025</v>
      </c>
      <c r="Q92" s="4">
        <f t="shared" si="14"/>
        <v>47.06</v>
      </c>
      <c r="R92" s="1">
        <f t="shared" si="15"/>
        <v>6.860029154456998</v>
      </c>
      <c r="T92" s="6" t="s">
        <v>163</v>
      </c>
      <c r="U92" s="24">
        <v>70.65</v>
      </c>
      <c r="V92" s="3">
        <f t="shared" si="16"/>
        <v>8.40535543567314</v>
      </c>
      <c r="W92" s="25"/>
      <c r="X92" s="26"/>
      <c r="Y92" s="8"/>
      <c r="Z92" s="3">
        <f t="shared" si="17"/>
        <v>3.5073106803773104</v>
      </c>
      <c r="AA92" s="4">
        <f t="shared" si="18"/>
        <v>105.63380281690141</v>
      </c>
    </row>
    <row r="93" spans="1:27" ht="12.75">
      <c r="A93" s="5" t="s">
        <v>239</v>
      </c>
      <c r="B93" s="5" t="s">
        <v>240</v>
      </c>
      <c r="C93" s="5">
        <v>11</v>
      </c>
      <c r="D93" s="5">
        <v>26</v>
      </c>
      <c r="E93" s="5">
        <v>18</v>
      </c>
      <c r="F93" s="5" t="s">
        <v>96</v>
      </c>
      <c r="G93" s="5">
        <v>58</v>
      </c>
      <c r="H93" s="5">
        <v>33</v>
      </c>
      <c r="I93" s="5">
        <v>6.1</v>
      </c>
      <c r="J93" s="5">
        <v>0.3</v>
      </c>
      <c r="K93" s="6" t="b">
        <f t="shared" si="10"/>
        <v>0</v>
      </c>
      <c r="L93" s="6" t="b">
        <f t="shared" si="11"/>
        <v>0</v>
      </c>
      <c r="M93" s="6" t="b">
        <f t="shared" si="12"/>
        <v>0</v>
      </c>
      <c r="N93" s="13" t="b">
        <f t="shared" si="13"/>
        <v>1</v>
      </c>
      <c r="O93" s="6" t="s">
        <v>102</v>
      </c>
      <c r="P93" s="2">
        <v>0.025</v>
      </c>
      <c r="Q93" s="4">
        <f t="shared" si="14"/>
        <v>37.3</v>
      </c>
      <c r="R93" s="1">
        <f t="shared" si="15"/>
        <v>6.107372593840988</v>
      </c>
      <c r="T93" s="6" t="s">
        <v>157</v>
      </c>
      <c r="U93" s="24">
        <v>71.14</v>
      </c>
      <c r="V93" s="3">
        <f t="shared" si="16"/>
        <v>8.434453153583817</v>
      </c>
      <c r="W93" s="25"/>
      <c r="X93" s="26"/>
      <c r="Y93" s="8"/>
      <c r="Z93" s="3">
        <f t="shared" si="17"/>
        <v>3.122501762766589</v>
      </c>
      <c r="AA93" s="4">
        <f t="shared" si="18"/>
        <v>105.63380281690141</v>
      </c>
    </row>
    <row r="94" spans="1:27" ht="12.75">
      <c r="A94" s="5" t="s">
        <v>265</v>
      </c>
      <c r="B94" s="5" t="s">
        <v>266</v>
      </c>
      <c r="C94" s="5">
        <v>12</v>
      </c>
      <c r="D94" s="5">
        <v>33</v>
      </c>
      <c r="E94" s="5">
        <v>54</v>
      </c>
      <c r="F94" s="5">
        <v>-7</v>
      </c>
      <c r="G94" s="5">
        <v>22</v>
      </c>
      <c r="H94" s="5">
        <v>43</v>
      </c>
      <c r="I94" s="5">
        <v>-10</v>
      </c>
      <c r="J94" s="5">
        <v>-61</v>
      </c>
      <c r="K94" s="6" t="b">
        <f t="shared" si="10"/>
        <v>1</v>
      </c>
      <c r="L94" s="6" t="b">
        <f t="shared" si="11"/>
        <v>0</v>
      </c>
      <c r="M94" s="6" t="b">
        <f t="shared" si="12"/>
        <v>0</v>
      </c>
      <c r="N94" s="13" t="b">
        <f t="shared" si="13"/>
        <v>0</v>
      </c>
      <c r="O94" s="6" t="s">
        <v>100</v>
      </c>
      <c r="P94" s="2">
        <v>0.025</v>
      </c>
      <c r="Q94" s="4">
        <f t="shared" si="14"/>
        <v>3821</v>
      </c>
      <c r="R94" s="1">
        <f t="shared" si="15"/>
        <v>61.814237842102365</v>
      </c>
      <c r="T94" s="6" t="s">
        <v>174</v>
      </c>
      <c r="U94" s="24">
        <v>71.78</v>
      </c>
      <c r="V94" s="3">
        <f t="shared" si="16"/>
        <v>8.472307831990053</v>
      </c>
      <c r="W94" s="25"/>
      <c r="X94" s="26"/>
      <c r="Y94" s="8"/>
      <c r="Z94" s="3">
        <f t="shared" si="17"/>
        <v>31.60361737561008</v>
      </c>
      <c r="AA94" s="4">
        <f t="shared" si="18"/>
        <v>105.63380281690141</v>
      </c>
    </row>
    <row r="95" spans="1:27" ht="12.75">
      <c r="A95" s="5" t="s">
        <v>322</v>
      </c>
      <c r="B95" s="5" t="s">
        <v>323</v>
      </c>
      <c r="C95" s="5">
        <v>13</v>
      </c>
      <c r="D95" s="5">
        <v>41</v>
      </c>
      <c r="E95" s="5">
        <v>39</v>
      </c>
      <c r="F95" s="5" t="s">
        <v>96</v>
      </c>
      <c r="G95" s="5">
        <v>40</v>
      </c>
      <c r="H95" s="5">
        <v>5</v>
      </c>
      <c r="I95" s="5">
        <v>-9</v>
      </c>
      <c r="J95" s="5">
        <v>2</v>
      </c>
      <c r="K95" s="6" t="b">
        <f t="shared" si="10"/>
        <v>0</v>
      </c>
      <c r="L95" s="6" t="b">
        <f t="shared" si="11"/>
        <v>1</v>
      </c>
      <c r="M95" s="6" t="b">
        <f t="shared" si="12"/>
        <v>0</v>
      </c>
      <c r="N95" s="13" t="b">
        <f t="shared" si="13"/>
        <v>0</v>
      </c>
      <c r="O95" s="6" t="s">
        <v>106</v>
      </c>
      <c r="P95" s="2">
        <v>0.025</v>
      </c>
      <c r="Q95" s="4">
        <f t="shared" si="14"/>
        <v>85</v>
      </c>
      <c r="R95" s="1">
        <f t="shared" si="15"/>
        <v>9.219544457292887</v>
      </c>
      <c r="T95" s="6" t="s">
        <v>303</v>
      </c>
      <c r="U95" s="24">
        <v>72.4</v>
      </c>
      <c r="V95" s="3">
        <f t="shared" si="16"/>
        <v>8.508818954473059</v>
      </c>
      <c r="W95" s="25"/>
      <c r="X95" s="26"/>
      <c r="Y95" s="8"/>
      <c r="Z95" s="3">
        <f t="shared" si="17"/>
        <v>4.7136544197145325</v>
      </c>
      <c r="AA95" s="4">
        <f t="shared" si="18"/>
        <v>105.63380281690141</v>
      </c>
    </row>
    <row r="96" spans="1:27" ht="12.75">
      <c r="A96" s="5" t="s">
        <v>370</v>
      </c>
      <c r="B96" s="5" t="s">
        <v>371</v>
      </c>
      <c r="C96" s="5">
        <v>22</v>
      </c>
      <c r="D96" s="5">
        <v>35</v>
      </c>
      <c r="E96" s="5">
        <v>30</v>
      </c>
      <c r="F96" s="5">
        <v>-12</v>
      </c>
      <c r="G96" s="5">
        <v>34</v>
      </c>
      <c r="H96" s="5">
        <v>8</v>
      </c>
      <c r="I96" s="5">
        <v>-7.1</v>
      </c>
      <c r="J96" s="5">
        <v>-11.1</v>
      </c>
      <c r="K96" s="6" t="b">
        <f t="shared" si="10"/>
        <v>1</v>
      </c>
      <c r="L96" s="6" t="b">
        <f t="shared" si="11"/>
        <v>0</v>
      </c>
      <c r="M96" s="6" t="b">
        <f t="shared" si="12"/>
        <v>0</v>
      </c>
      <c r="N96" s="13" t="b">
        <f t="shared" si="13"/>
        <v>0</v>
      </c>
      <c r="O96" s="6" t="s">
        <v>102</v>
      </c>
      <c r="P96" s="2">
        <v>0.025</v>
      </c>
      <c r="Q96" s="4">
        <f t="shared" si="14"/>
        <v>173.62</v>
      </c>
      <c r="R96" s="1">
        <f t="shared" si="15"/>
        <v>13.176494222667879</v>
      </c>
      <c r="T96" s="6" t="s">
        <v>303</v>
      </c>
      <c r="U96" s="24">
        <v>73.25</v>
      </c>
      <c r="V96" s="3">
        <f t="shared" si="16"/>
        <v>8.558621384311845</v>
      </c>
      <c r="W96" s="25"/>
      <c r="X96" s="26"/>
      <c r="Y96" s="8"/>
      <c r="Z96" s="3">
        <f t="shared" si="17"/>
        <v>6.736714651871042</v>
      </c>
      <c r="AA96" s="4">
        <f t="shared" si="18"/>
        <v>105.63380281690141</v>
      </c>
    </row>
    <row r="97" spans="1:27" ht="12.75">
      <c r="A97" s="5" t="s">
        <v>406</v>
      </c>
      <c r="B97" s="5" t="s">
        <v>407</v>
      </c>
      <c r="C97" s="5">
        <v>16</v>
      </c>
      <c r="D97" s="5">
        <v>3</v>
      </c>
      <c r="E97" s="5">
        <v>47</v>
      </c>
      <c r="F97" s="5">
        <v>-22</v>
      </c>
      <c r="G97" s="5">
        <v>44</v>
      </c>
      <c r="H97" s="5">
        <v>20</v>
      </c>
      <c r="I97" s="5">
        <v>-11.1</v>
      </c>
      <c r="J97" s="5">
        <v>-7.8</v>
      </c>
      <c r="K97" s="6" t="b">
        <f t="shared" si="10"/>
        <v>1</v>
      </c>
      <c r="L97" s="6" t="b">
        <f t="shared" si="11"/>
        <v>0</v>
      </c>
      <c r="M97" s="6" t="b">
        <f t="shared" si="12"/>
        <v>0</v>
      </c>
      <c r="N97" s="13" t="b">
        <f t="shared" si="13"/>
        <v>0</v>
      </c>
      <c r="O97" s="6" t="s">
        <v>107</v>
      </c>
      <c r="P97" s="2">
        <v>0.025</v>
      </c>
      <c r="Q97" s="4">
        <f t="shared" si="14"/>
        <v>184.04999999999998</v>
      </c>
      <c r="R97" s="1">
        <f t="shared" si="15"/>
        <v>13.566502865514016</v>
      </c>
      <c r="T97" s="6" t="s">
        <v>303</v>
      </c>
      <c r="U97" s="24">
        <v>73.93</v>
      </c>
      <c r="V97" s="3">
        <f t="shared" si="16"/>
        <v>8.598255637046389</v>
      </c>
      <c r="W97" s="25"/>
      <c r="X97" s="26"/>
      <c r="Y97" s="8"/>
      <c r="Z97" s="3">
        <f t="shared" si="17"/>
        <v>6.936113436875475</v>
      </c>
      <c r="AA97" s="4">
        <f t="shared" si="18"/>
        <v>105.63380281690141</v>
      </c>
    </row>
    <row r="98" spans="1:27" ht="12.75">
      <c r="A98" s="5" t="s">
        <v>425</v>
      </c>
      <c r="B98" s="5" t="s">
        <v>426</v>
      </c>
      <c r="C98" s="5">
        <v>8</v>
      </c>
      <c r="D98" s="5">
        <v>19</v>
      </c>
      <c r="E98" s="5">
        <v>59</v>
      </c>
      <c r="F98" s="5" t="s">
        <v>96</v>
      </c>
      <c r="G98" s="5">
        <v>49</v>
      </c>
      <c r="H98" s="5">
        <v>13</v>
      </c>
      <c r="I98" s="5">
        <v>-37.3</v>
      </c>
      <c r="J98" s="5">
        <v>19.7</v>
      </c>
      <c r="K98" s="6" t="b">
        <f t="shared" si="10"/>
        <v>0</v>
      </c>
      <c r="L98" s="6" t="b">
        <f t="shared" si="11"/>
        <v>1</v>
      </c>
      <c r="M98" s="6" t="b">
        <f t="shared" si="12"/>
        <v>0</v>
      </c>
      <c r="N98" s="13" t="b">
        <f t="shared" si="13"/>
        <v>0</v>
      </c>
      <c r="O98" s="6" t="s">
        <v>156</v>
      </c>
      <c r="P98" s="2">
        <v>0.025</v>
      </c>
      <c r="Q98" s="4">
        <f t="shared" si="14"/>
        <v>1779.3799999999997</v>
      </c>
      <c r="R98" s="1">
        <f t="shared" si="15"/>
        <v>42.182697874839626</v>
      </c>
      <c r="T98" s="6" t="s">
        <v>303</v>
      </c>
      <c r="U98" s="24">
        <v>74</v>
      </c>
      <c r="V98" s="3">
        <f t="shared" si="16"/>
        <v>8.602325267042627</v>
      </c>
      <c r="W98" s="25"/>
      <c r="X98" s="26"/>
      <c r="Y98" s="8"/>
      <c r="Z98" s="3">
        <f t="shared" si="17"/>
        <v>21.566646941643356</v>
      </c>
      <c r="AA98" s="4">
        <f t="shared" si="18"/>
        <v>105.63380281690141</v>
      </c>
    </row>
    <row r="99" spans="1:27" ht="12.75">
      <c r="A99" s="5" t="s">
        <v>433</v>
      </c>
      <c r="B99" s="5" t="s">
        <v>95</v>
      </c>
      <c r="C99" s="5">
        <v>0</v>
      </c>
      <c r="D99" s="5">
        <v>27</v>
      </c>
      <c r="E99" s="5">
        <v>22</v>
      </c>
      <c r="F99" s="5" t="s">
        <v>96</v>
      </c>
      <c r="G99" s="5">
        <v>10</v>
      </c>
      <c r="H99" s="5">
        <v>59</v>
      </c>
      <c r="I99" s="5">
        <v>3.4</v>
      </c>
      <c r="J99" s="5">
        <v>2.2</v>
      </c>
      <c r="K99" s="6" t="b">
        <f t="shared" si="10"/>
        <v>0</v>
      </c>
      <c r="L99" s="6" t="b">
        <f t="shared" si="11"/>
        <v>0</v>
      </c>
      <c r="M99" s="6" t="b">
        <f t="shared" si="12"/>
        <v>0</v>
      </c>
      <c r="N99" s="13" t="b">
        <f t="shared" si="13"/>
        <v>1</v>
      </c>
      <c r="O99" s="6" t="s">
        <v>102</v>
      </c>
      <c r="P99" s="2">
        <v>0.025</v>
      </c>
      <c r="Q99" s="4">
        <f t="shared" si="14"/>
        <v>16.4</v>
      </c>
      <c r="R99" s="1">
        <f t="shared" si="15"/>
        <v>4.049691346263317</v>
      </c>
      <c r="T99" s="6" t="s">
        <v>157</v>
      </c>
      <c r="U99" s="24">
        <v>74.42</v>
      </c>
      <c r="V99" s="3">
        <f t="shared" si="16"/>
        <v>8.62670273047588</v>
      </c>
      <c r="W99" s="25"/>
      <c r="X99" s="26"/>
      <c r="Y99" s="8"/>
      <c r="Z99" s="3">
        <f t="shared" si="17"/>
        <v>2.0704759981599774</v>
      </c>
      <c r="AA99" s="4">
        <f t="shared" si="18"/>
        <v>105.63380281690141</v>
      </c>
    </row>
    <row r="100" spans="1:27" ht="12.75">
      <c r="A100" s="5" t="s">
        <v>466</v>
      </c>
      <c r="B100" s="5" t="s">
        <v>467</v>
      </c>
      <c r="C100" s="5">
        <v>7</v>
      </c>
      <c r="D100" s="5">
        <v>17</v>
      </c>
      <c r="E100" s="5">
        <v>58</v>
      </c>
      <c r="F100" s="5" t="s">
        <v>96</v>
      </c>
      <c r="G100" s="5">
        <v>41</v>
      </c>
      <c r="H100" s="5">
        <v>35</v>
      </c>
      <c r="I100" s="5">
        <v>13.4</v>
      </c>
      <c r="J100" s="5">
        <v>-5.4</v>
      </c>
      <c r="K100" s="6" t="b">
        <f t="shared" si="10"/>
        <v>0</v>
      </c>
      <c r="L100" s="6" t="b">
        <f t="shared" si="11"/>
        <v>0</v>
      </c>
      <c r="M100" s="6" t="b">
        <f t="shared" si="12"/>
        <v>1</v>
      </c>
      <c r="N100" s="13" t="b">
        <f t="shared" si="13"/>
        <v>0</v>
      </c>
      <c r="O100" s="6" t="s">
        <v>100</v>
      </c>
      <c r="P100" s="2">
        <v>0.025</v>
      </c>
      <c r="Q100" s="4">
        <f t="shared" si="14"/>
        <v>208.72</v>
      </c>
      <c r="R100" s="1">
        <f t="shared" si="15"/>
        <v>14.44714504668656</v>
      </c>
      <c r="T100" s="6" t="s">
        <v>303</v>
      </c>
      <c r="U100" s="24">
        <v>75.49</v>
      </c>
      <c r="V100" s="3">
        <f t="shared" si="16"/>
        <v>8.688498144098322</v>
      </c>
      <c r="W100" s="25"/>
      <c r="X100" s="26"/>
      <c r="Y100" s="8"/>
      <c r="Z100" s="3">
        <f t="shared" si="17"/>
        <v>7.386357256263691</v>
      </c>
      <c r="AA100" s="4">
        <f t="shared" si="18"/>
        <v>105.63380281690141</v>
      </c>
    </row>
    <row r="101" spans="1:27" ht="12.75">
      <c r="A101" s="5" t="s">
        <v>486</v>
      </c>
      <c r="B101" s="5" t="s">
        <v>405</v>
      </c>
      <c r="C101" s="5">
        <v>21</v>
      </c>
      <c r="D101" s="5">
        <v>54</v>
      </c>
      <c r="E101" s="5">
        <v>23</v>
      </c>
      <c r="F101" s="5" t="s">
        <v>96</v>
      </c>
      <c r="G101" s="5">
        <v>9</v>
      </c>
      <c r="H101" s="5">
        <v>38</v>
      </c>
      <c r="I101" s="5">
        <v>12.5</v>
      </c>
      <c r="J101" s="5">
        <v>5.5</v>
      </c>
      <c r="K101" s="6" t="b">
        <f t="shared" si="10"/>
        <v>0</v>
      </c>
      <c r="L101" s="6" t="b">
        <f t="shared" si="11"/>
        <v>0</v>
      </c>
      <c r="M101" s="6" t="b">
        <f t="shared" si="12"/>
        <v>0</v>
      </c>
      <c r="N101" s="13" t="b">
        <f t="shared" si="13"/>
        <v>1</v>
      </c>
      <c r="O101" s="6" t="s">
        <v>146</v>
      </c>
      <c r="P101" s="2">
        <v>0.025</v>
      </c>
      <c r="Q101" s="4">
        <f t="shared" si="14"/>
        <v>186.5</v>
      </c>
      <c r="R101" s="1">
        <f t="shared" si="15"/>
        <v>13.656500283747663</v>
      </c>
      <c r="T101" s="6" t="s">
        <v>355</v>
      </c>
      <c r="U101" s="24">
        <v>77.53</v>
      </c>
      <c r="V101" s="3">
        <f t="shared" si="16"/>
        <v>8.805112151472008</v>
      </c>
      <c r="W101" s="25"/>
      <c r="X101" s="26"/>
      <c r="Y101" s="8"/>
      <c r="Z101" s="3">
        <f t="shared" si="17"/>
        <v>6.982126201409017</v>
      </c>
      <c r="AA101" s="4">
        <f t="shared" si="18"/>
        <v>105.63380281690141</v>
      </c>
    </row>
    <row r="102" spans="1:27" ht="12.75">
      <c r="A102" s="5" t="s">
        <v>493</v>
      </c>
      <c r="B102" s="5" t="s">
        <v>494</v>
      </c>
      <c r="C102" s="5">
        <v>0</v>
      </c>
      <c r="D102" s="5">
        <v>5</v>
      </c>
      <c r="E102" s="5">
        <v>48</v>
      </c>
      <c r="F102" s="5" t="s">
        <v>96</v>
      </c>
      <c r="G102" s="5">
        <v>27</v>
      </c>
      <c r="H102" s="5">
        <v>10</v>
      </c>
      <c r="I102" s="5">
        <v>11.3</v>
      </c>
      <c r="J102" s="5">
        <v>-1.2</v>
      </c>
      <c r="K102" s="6" t="b">
        <f t="shared" si="10"/>
        <v>0</v>
      </c>
      <c r="L102" s="6" t="b">
        <f t="shared" si="11"/>
        <v>0</v>
      </c>
      <c r="M102" s="6" t="b">
        <f t="shared" si="12"/>
        <v>1</v>
      </c>
      <c r="N102" s="13" t="b">
        <f t="shared" si="13"/>
        <v>0</v>
      </c>
      <c r="O102" s="6" t="s">
        <v>100</v>
      </c>
      <c r="P102" s="2">
        <v>0.025</v>
      </c>
      <c r="Q102" s="4">
        <f t="shared" si="14"/>
        <v>129.13000000000002</v>
      </c>
      <c r="R102" s="1">
        <f t="shared" si="15"/>
        <v>11.363538181394034</v>
      </c>
      <c r="T102" s="6" t="s">
        <v>183</v>
      </c>
      <c r="U102" s="24">
        <v>80.21</v>
      </c>
      <c r="V102" s="3">
        <f t="shared" si="16"/>
        <v>8.956003573022958</v>
      </c>
      <c r="W102" s="25"/>
      <c r="X102" s="26"/>
      <c r="Y102" s="8"/>
      <c r="Z102" s="3">
        <f t="shared" si="17"/>
        <v>5.809808957529626</v>
      </c>
      <c r="AA102" s="4">
        <f t="shared" si="18"/>
        <v>105.63380281690141</v>
      </c>
    </row>
    <row r="103" spans="1:27" ht="12.75">
      <c r="A103" s="5" t="s">
        <v>506</v>
      </c>
      <c r="B103" s="5" t="s">
        <v>507</v>
      </c>
      <c r="C103" s="5">
        <v>7</v>
      </c>
      <c r="D103" s="5">
        <v>51</v>
      </c>
      <c r="E103" s="5">
        <v>33</v>
      </c>
      <c r="F103" s="5" t="s">
        <v>96</v>
      </c>
      <c r="G103" s="5">
        <v>55</v>
      </c>
      <c r="H103" s="5">
        <v>52</v>
      </c>
      <c r="I103" s="5">
        <v>9.6</v>
      </c>
      <c r="J103" s="5">
        <v>5.9</v>
      </c>
      <c r="K103" s="6" t="b">
        <f t="shared" si="10"/>
        <v>0</v>
      </c>
      <c r="L103" s="6" t="b">
        <f t="shared" si="11"/>
        <v>0</v>
      </c>
      <c r="M103" s="6" t="b">
        <f t="shared" si="12"/>
        <v>0</v>
      </c>
      <c r="N103" s="13" t="b">
        <f t="shared" si="13"/>
        <v>1</v>
      </c>
      <c r="O103" s="6" t="s">
        <v>164</v>
      </c>
      <c r="P103" s="2">
        <v>0.025</v>
      </c>
      <c r="Q103" s="4">
        <f t="shared" si="14"/>
        <v>126.97</v>
      </c>
      <c r="R103" s="1">
        <f t="shared" si="15"/>
        <v>11.268096556206821</v>
      </c>
      <c r="T103" s="6" t="s">
        <v>167</v>
      </c>
      <c r="U103" s="24">
        <v>81.36</v>
      </c>
      <c r="V103" s="3">
        <f t="shared" si="16"/>
        <v>9.019977827023745</v>
      </c>
      <c r="W103" s="25"/>
      <c r="X103" s="26"/>
      <c r="Y103" s="8"/>
      <c r="Z103" s="3">
        <f t="shared" si="17"/>
        <v>5.76101274634236</v>
      </c>
      <c r="AA103" s="4">
        <f t="shared" si="18"/>
        <v>105.63380281690141</v>
      </c>
    </row>
    <row r="104" spans="1:27" ht="12.75">
      <c r="A104" s="5" t="s">
        <v>520</v>
      </c>
      <c r="B104" s="5" t="s">
        <v>521</v>
      </c>
      <c r="C104" s="5">
        <v>5</v>
      </c>
      <c r="D104" s="5">
        <v>46</v>
      </c>
      <c r="E104" s="5">
        <v>32</v>
      </c>
      <c r="F104" s="5">
        <v>-17</v>
      </c>
      <c r="G104" s="5">
        <v>46</v>
      </c>
      <c r="H104" s="5">
        <v>53</v>
      </c>
      <c r="I104" s="5">
        <v>1.8</v>
      </c>
      <c r="J104" s="5">
        <v>8.5</v>
      </c>
      <c r="K104" s="6" t="b">
        <f t="shared" si="10"/>
        <v>0</v>
      </c>
      <c r="L104" s="6" t="b">
        <f t="shared" si="11"/>
        <v>0</v>
      </c>
      <c r="M104" s="6" t="b">
        <f t="shared" si="12"/>
        <v>0</v>
      </c>
      <c r="N104" s="13" t="b">
        <f t="shared" si="13"/>
        <v>1</v>
      </c>
      <c r="O104" s="6" t="s">
        <v>100</v>
      </c>
      <c r="P104" s="2">
        <v>0.025</v>
      </c>
      <c r="Q104" s="4">
        <f t="shared" si="14"/>
        <v>75.49</v>
      </c>
      <c r="R104" s="1">
        <f t="shared" si="15"/>
        <v>8.688498144098322</v>
      </c>
      <c r="T104" s="6" t="s">
        <v>503</v>
      </c>
      <c r="U104" s="24">
        <v>83.25</v>
      </c>
      <c r="V104" s="3">
        <f t="shared" si="16"/>
        <v>9.12414379544733</v>
      </c>
      <c r="W104" s="25"/>
      <c r="X104" s="26"/>
      <c r="Y104" s="8"/>
      <c r="Z104" s="3">
        <f t="shared" si="17"/>
        <v>4.442147642686888</v>
      </c>
      <c r="AA104" s="4">
        <f t="shared" si="18"/>
        <v>105.63380281690141</v>
      </c>
    </row>
    <row r="105" spans="1:27" ht="12.75">
      <c r="A105" s="5" t="s">
        <v>17</v>
      </c>
      <c r="B105" s="5" t="s">
        <v>18</v>
      </c>
      <c r="C105" s="5">
        <v>19</v>
      </c>
      <c r="D105" s="5">
        <v>10</v>
      </c>
      <c r="E105" s="5">
        <v>54</v>
      </c>
      <c r="F105" s="5" t="s">
        <v>96</v>
      </c>
      <c r="G105" s="5">
        <v>24</v>
      </c>
      <c r="H105" s="5">
        <v>28</v>
      </c>
      <c r="I105" s="5">
        <v>-9.8</v>
      </c>
      <c r="J105" s="5">
        <v>1.8</v>
      </c>
      <c r="K105" s="6" t="b">
        <f t="shared" si="10"/>
        <v>0</v>
      </c>
      <c r="L105" s="6" t="b">
        <f t="shared" si="11"/>
        <v>1</v>
      </c>
      <c r="M105" s="6" t="b">
        <f t="shared" si="12"/>
        <v>0</v>
      </c>
      <c r="N105" s="13" t="b">
        <f t="shared" si="13"/>
        <v>0</v>
      </c>
      <c r="O105" s="6" t="s">
        <v>102</v>
      </c>
      <c r="P105" s="2">
        <v>0.025</v>
      </c>
      <c r="Q105" s="4">
        <f t="shared" si="14"/>
        <v>99.28000000000002</v>
      </c>
      <c r="R105" s="1">
        <f t="shared" si="15"/>
        <v>9.96393496566492</v>
      </c>
      <c r="T105" s="6" t="s">
        <v>302</v>
      </c>
      <c r="U105" s="24">
        <v>83.81</v>
      </c>
      <c r="V105" s="3">
        <f t="shared" si="16"/>
        <v>9.154780172128657</v>
      </c>
      <c r="W105" s="25"/>
      <c r="X105" s="26"/>
      <c r="Y105" s="8"/>
      <c r="Z105" s="3">
        <f t="shared" si="17"/>
        <v>5.094237172586431</v>
      </c>
      <c r="AA105" s="4">
        <f t="shared" si="18"/>
        <v>105.63380281690141</v>
      </c>
    </row>
    <row r="106" spans="1:27" ht="12.75">
      <c r="A106" s="5" t="s">
        <v>67</v>
      </c>
      <c r="B106" s="5" t="s">
        <v>68</v>
      </c>
      <c r="C106" s="5">
        <v>22</v>
      </c>
      <c r="D106" s="5">
        <v>36</v>
      </c>
      <c r="E106" s="5">
        <v>33</v>
      </c>
      <c r="F106" s="5" t="s">
        <v>96</v>
      </c>
      <c r="G106" s="5">
        <v>45</v>
      </c>
      <c r="H106" s="5">
        <v>35</v>
      </c>
      <c r="I106" s="5">
        <v>-12.2</v>
      </c>
      <c r="J106" s="5">
        <v>-0.9</v>
      </c>
      <c r="K106" s="6" t="b">
        <f t="shared" si="10"/>
        <v>1</v>
      </c>
      <c r="L106" s="6" t="b">
        <f t="shared" si="11"/>
        <v>0</v>
      </c>
      <c r="M106" s="6" t="b">
        <f t="shared" si="12"/>
        <v>0</v>
      </c>
      <c r="N106" s="13" t="b">
        <f t="shared" si="13"/>
        <v>0</v>
      </c>
      <c r="O106" s="6" t="s">
        <v>107</v>
      </c>
      <c r="P106" s="2">
        <v>0.025</v>
      </c>
      <c r="Q106" s="4">
        <f t="shared" si="14"/>
        <v>149.64999999999998</v>
      </c>
      <c r="R106" s="1">
        <f t="shared" si="15"/>
        <v>12.233151678941939</v>
      </c>
      <c r="T106" s="6" t="s">
        <v>503</v>
      </c>
      <c r="U106" s="24">
        <v>85</v>
      </c>
      <c r="V106" s="3">
        <f t="shared" si="16"/>
        <v>9.219544457292887</v>
      </c>
      <c r="W106" s="25"/>
      <c r="X106" s="26"/>
      <c r="Y106" s="8"/>
      <c r="Z106" s="3">
        <f t="shared" si="17"/>
        <v>6.25441416824778</v>
      </c>
      <c r="AA106" s="4">
        <f t="shared" si="18"/>
        <v>105.63380281690141</v>
      </c>
    </row>
    <row r="107" spans="1:27" ht="12.75">
      <c r="A107" s="5" t="s">
        <v>203</v>
      </c>
      <c r="B107" s="5" t="s">
        <v>95</v>
      </c>
      <c r="C107" s="5">
        <v>13</v>
      </c>
      <c r="D107" s="5">
        <v>17</v>
      </c>
      <c r="E107" s="5">
        <v>16</v>
      </c>
      <c r="F107" s="5">
        <v>-18</v>
      </c>
      <c r="G107" s="5">
        <v>33</v>
      </c>
      <c r="H107" s="5">
        <v>13</v>
      </c>
      <c r="I107" s="5">
        <v>-10</v>
      </c>
      <c r="J107" s="5">
        <v>0.9</v>
      </c>
      <c r="K107" s="6" t="b">
        <f t="shared" si="10"/>
        <v>0</v>
      </c>
      <c r="L107" s="6" t="b">
        <f t="shared" si="11"/>
        <v>1</v>
      </c>
      <c r="M107" s="6" t="b">
        <f t="shared" si="12"/>
        <v>0</v>
      </c>
      <c r="N107" s="13" t="b">
        <f t="shared" si="13"/>
        <v>0</v>
      </c>
      <c r="O107" s="6" t="s">
        <v>204</v>
      </c>
      <c r="P107" s="2">
        <v>0.026</v>
      </c>
      <c r="Q107" s="4">
        <f t="shared" si="14"/>
        <v>100.81</v>
      </c>
      <c r="R107" s="1">
        <f t="shared" si="15"/>
        <v>10.04041831797859</v>
      </c>
      <c r="T107" s="6" t="s">
        <v>170</v>
      </c>
      <c r="U107" s="24">
        <v>85</v>
      </c>
      <c r="V107" s="3">
        <f t="shared" si="16"/>
        <v>9.219544457292887</v>
      </c>
      <c r="W107" s="25"/>
      <c r="X107" s="26"/>
      <c r="Y107" s="8"/>
      <c r="Z107" s="3">
        <f t="shared" si="17"/>
        <v>5.338674258314475</v>
      </c>
      <c r="AA107" s="4">
        <f t="shared" si="18"/>
        <v>109.85915492957747</v>
      </c>
    </row>
    <row r="108" spans="1:27" ht="12.75">
      <c r="A108" s="5" t="s">
        <v>324</v>
      </c>
      <c r="B108" s="5" t="s">
        <v>325</v>
      </c>
      <c r="C108" s="5">
        <v>16</v>
      </c>
      <c r="D108" s="5">
        <v>10</v>
      </c>
      <c r="E108" s="5">
        <v>30</v>
      </c>
      <c r="F108" s="5" t="s">
        <v>96</v>
      </c>
      <c r="G108" s="5">
        <v>57</v>
      </c>
      <c r="H108" s="5">
        <v>1</v>
      </c>
      <c r="I108" s="5">
        <v>-13.5</v>
      </c>
      <c r="J108" s="5">
        <v>-9</v>
      </c>
      <c r="K108" s="6" t="b">
        <f t="shared" si="10"/>
        <v>1</v>
      </c>
      <c r="L108" s="6" t="b">
        <f t="shared" si="11"/>
        <v>0</v>
      </c>
      <c r="M108" s="6" t="b">
        <f t="shared" si="12"/>
        <v>0</v>
      </c>
      <c r="N108" s="13" t="b">
        <f t="shared" si="13"/>
        <v>0</v>
      </c>
      <c r="O108" s="6" t="s">
        <v>102</v>
      </c>
      <c r="P108" s="2">
        <v>0.026</v>
      </c>
      <c r="Q108" s="4">
        <f t="shared" si="14"/>
        <v>263.25</v>
      </c>
      <c r="R108" s="1">
        <f t="shared" si="15"/>
        <v>16.224980739587952</v>
      </c>
      <c r="T108" s="6" t="s">
        <v>303</v>
      </c>
      <c r="U108" s="24">
        <v>85</v>
      </c>
      <c r="V108" s="3">
        <f t="shared" si="16"/>
        <v>9.219544457292887</v>
      </c>
      <c r="W108" s="25"/>
      <c r="X108" s="26"/>
      <c r="Y108" s="8"/>
      <c r="Z108" s="3">
        <f t="shared" si="17"/>
        <v>8.627119336351047</v>
      </c>
      <c r="AA108" s="4">
        <f t="shared" si="18"/>
        <v>109.85915492957747</v>
      </c>
    </row>
    <row r="109" spans="1:27" ht="12.75">
      <c r="A109" s="5" t="s">
        <v>358</v>
      </c>
      <c r="B109" s="5" t="s">
        <v>359</v>
      </c>
      <c r="C109" s="5">
        <v>6</v>
      </c>
      <c r="D109" s="5">
        <v>56</v>
      </c>
      <c r="E109" s="5">
        <v>0</v>
      </c>
      <c r="F109" s="5" t="s">
        <v>96</v>
      </c>
      <c r="G109" s="5">
        <v>24</v>
      </c>
      <c r="H109" s="5">
        <v>3</v>
      </c>
      <c r="I109" s="5">
        <v>0</v>
      </c>
      <c r="J109" s="5">
        <v>5</v>
      </c>
      <c r="K109" s="6" t="b">
        <f t="shared" si="10"/>
        <v>0</v>
      </c>
      <c r="L109" s="6" t="b">
        <f t="shared" si="11"/>
        <v>0</v>
      </c>
      <c r="M109" s="6" t="b">
        <f t="shared" si="12"/>
        <v>0</v>
      </c>
      <c r="N109" s="13" t="b">
        <f t="shared" si="13"/>
        <v>0</v>
      </c>
      <c r="O109" s="6" t="s">
        <v>100</v>
      </c>
      <c r="P109" s="2">
        <v>0.026</v>
      </c>
      <c r="Q109" s="4">
        <f t="shared" si="14"/>
        <v>25</v>
      </c>
      <c r="R109" s="1">
        <f t="shared" si="15"/>
        <v>5</v>
      </c>
      <c r="T109" s="6" t="s">
        <v>167</v>
      </c>
      <c r="U109" s="24">
        <v>90.32</v>
      </c>
      <c r="V109" s="3">
        <f t="shared" si="16"/>
        <v>9.503683496413377</v>
      </c>
      <c r="W109" s="25"/>
      <c r="X109" s="26"/>
      <c r="Y109" s="8"/>
      <c r="Z109" s="3">
        <f t="shared" si="17"/>
        <v>2.6585915492957746</v>
      </c>
      <c r="AA109" s="4">
        <f t="shared" si="18"/>
        <v>109.85915492957747</v>
      </c>
    </row>
    <row r="110" spans="1:27" ht="12.75">
      <c r="A110" s="5" t="s">
        <v>366</v>
      </c>
      <c r="B110" s="5" t="s">
        <v>367</v>
      </c>
      <c r="C110" s="5">
        <v>9</v>
      </c>
      <c r="D110" s="5">
        <v>59</v>
      </c>
      <c r="E110" s="5">
        <v>1</v>
      </c>
      <c r="F110" s="5" t="s">
        <v>96</v>
      </c>
      <c r="G110" s="5">
        <v>49</v>
      </c>
      <c r="H110" s="5">
        <v>12</v>
      </c>
      <c r="I110" s="5">
        <v>11.1</v>
      </c>
      <c r="J110" s="5">
        <v>-10.8</v>
      </c>
      <c r="K110" s="6" t="b">
        <f t="shared" si="10"/>
        <v>0</v>
      </c>
      <c r="L110" s="6" t="b">
        <f t="shared" si="11"/>
        <v>0</v>
      </c>
      <c r="M110" s="6" t="b">
        <f t="shared" si="12"/>
        <v>1</v>
      </c>
      <c r="N110" s="13" t="b">
        <f t="shared" si="13"/>
        <v>0</v>
      </c>
      <c r="O110" s="6" t="s">
        <v>100</v>
      </c>
      <c r="P110" s="2">
        <v>0.026</v>
      </c>
      <c r="Q110" s="4">
        <f t="shared" si="14"/>
        <v>239.85000000000002</v>
      </c>
      <c r="R110" s="1">
        <f t="shared" si="15"/>
        <v>15.487091398968369</v>
      </c>
      <c r="T110" s="6" t="s">
        <v>303</v>
      </c>
      <c r="U110" s="24">
        <v>93.6</v>
      </c>
      <c r="V110" s="3">
        <f t="shared" si="16"/>
        <v>9.674709297958259</v>
      </c>
      <c r="W110" s="25"/>
      <c r="X110" s="26"/>
      <c r="Y110" s="8"/>
      <c r="Z110" s="3">
        <f t="shared" si="17"/>
        <v>8.234770063293716</v>
      </c>
      <c r="AA110" s="4">
        <f t="shared" si="18"/>
        <v>109.85915492957747</v>
      </c>
    </row>
    <row r="111" spans="1:27" ht="12.75">
      <c r="A111" s="5" t="s">
        <v>474</v>
      </c>
      <c r="B111" s="5" t="s">
        <v>475</v>
      </c>
      <c r="C111" s="5">
        <v>11</v>
      </c>
      <c r="D111" s="5">
        <v>8</v>
      </c>
      <c r="E111" s="5">
        <v>24</v>
      </c>
      <c r="F111" s="5" t="s">
        <v>96</v>
      </c>
      <c r="G111" s="5">
        <v>29</v>
      </c>
      <c r="H111" s="5">
        <v>47</v>
      </c>
      <c r="I111" s="5">
        <v>-5.6</v>
      </c>
      <c r="J111" s="5">
        <v>-5.8</v>
      </c>
      <c r="K111" s="6" t="b">
        <f t="shared" si="10"/>
        <v>1</v>
      </c>
      <c r="L111" s="6" t="b">
        <f t="shared" si="11"/>
        <v>0</v>
      </c>
      <c r="M111" s="6" t="b">
        <f t="shared" si="12"/>
        <v>0</v>
      </c>
      <c r="N111" s="13" t="b">
        <f t="shared" si="13"/>
        <v>0</v>
      </c>
      <c r="O111" s="6" t="s">
        <v>100</v>
      </c>
      <c r="P111" s="2">
        <v>0.026</v>
      </c>
      <c r="Q111" s="4">
        <f t="shared" si="14"/>
        <v>65</v>
      </c>
      <c r="R111" s="1">
        <f t="shared" si="15"/>
        <v>8.06225774829855</v>
      </c>
      <c r="T111" s="6" t="s">
        <v>303</v>
      </c>
      <c r="U111" s="24">
        <v>97</v>
      </c>
      <c r="V111" s="3">
        <f t="shared" si="16"/>
        <v>9.848857801796104</v>
      </c>
      <c r="W111" s="25"/>
      <c r="X111" s="26"/>
      <c r="Y111" s="8"/>
      <c r="Z111" s="3">
        <f t="shared" si="17"/>
        <v>4.286850063574181</v>
      </c>
      <c r="AA111" s="4">
        <f t="shared" si="18"/>
        <v>109.85915492957747</v>
      </c>
    </row>
    <row r="112" spans="1:27" ht="12.75">
      <c r="A112" s="5" t="s">
        <v>482</v>
      </c>
      <c r="B112" s="5" t="s">
        <v>483</v>
      </c>
      <c r="C112" s="5">
        <v>22</v>
      </c>
      <c r="D112" s="5">
        <v>53</v>
      </c>
      <c r="E112" s="5">
        <v>21</v>
      </c>
      <c r="F112" s="5" t="s">
        <v>96</v>
      </c>
      <c r="G112" s="5">
        <v>7</v>
      </c>
      <c r="H112" s="5">
        <v>58</v>
      </c>
      <c r="I112" s="5">
        <v>11.3</v>
      </c>
      <c r="J112" s="5">
        <v>5</v>
      </c>
      <c r="K112" s="6" t="b">
        <f t="shared" si="10"/>
        <v>0</v>
      </c>
      <c r="L112" s="6" t="b">
        <f t="shared" si="11"/>
        <v>0</v>
      </c>
      <c r="M112" s="6" t="b">
        <f t="shared" si="12"/>
        <v>0</v>
      </c>
      <c r="N112" s="13" t="b">
        <f t="shared" si="13"/>
        <v>1</v>
      </c>
      <c r="O112" s="6" t="s">
        <v>158</v>
      </c>
      <c r="P112" s="2">
        <v>0.026</v>
      </c>
      <c r="Q112" s="4">
        <f t="shared" si="14"/>
        <v>152.69</v>
      </c>
      <c r="R112" s="1">
        <f t="shared" si="15"/>
        <v>12.35677951571525</v>
      </c>
      <c r="T112" s="6" t="s">
        <v>183</v>
      </c>
      <c r="U112" s="24">
        <v>97.81</v>
      </c>
      <c r="V112" s="3">
        <f t="shared" si="16"/>
        <v>9.889893831583835</v>
      </c>
      <c r="W112" s="25"/>
      <c r="X112" s="26"/>
      <c r="Y112" s="8"/>
      <c r="Z112" s="3">
        <f t="shared" si="17"/>
        <v>6.570325919398339</v>
      </c>
      <c r="AA112" s="4">
        <f t="shared" si="18"/>
        <v>109.85915492957747</v>
      </c>
    </row>
    <row r="113" spans="1:27" ht="12.75">
      <c r="A113" s="5" t="s">
        <v>491</v>
      </c>
      <c r="B113" s="5" t="s">
        <v>492</v>
      </c>
      <c r="C113" s="5">
        <v>7</v>
      </c>
      <c r="D113" s="5">
        <v>11</v>
      </c>
      <c r="E113" s="5">
        <v>8</v>
      </c>
      <c r="F113" s="5" t="s">
        <v>96</v>
      </c>
      <c r="G113" s="5">
        <v>54</v>
      </c>
      <c r="H113" s="5">
        <v>55</v>
      </c>
      <c r="I113" s="5">
        <v>-0.5</v>
      </c>
      <c r="J113" s="5">
        <v>-15.2</v>
      </c>
      <c r="K113" s="6" t="b">
        <f t="shared" si="10"/>
        <v>1</v>
      </c>
      <c r="L113" s="6" t="b">
        <f t="shared" si="11"/>
        <v>0</v>
      </c>
      <c r="M113" s="6" t="b">
        <f t="shared" si="12"/>
        <v>0</v>
      </c>
      <c r="N113" s="13" t="b">
        <f t="shared" si="13"/>
        <v>0</v>
      </c>
      <c r="O113" s="6" t="s">
        <v>102</v>
      </c>
      <c r="P113" s="2">
        <v>0.026</v>
      </c>
      <c r="Q113" s="4">
        <f t="shared" si="14"/>
        <v>231.29</v>
      </c>
      <c r="R113" s="1">
        <f t="shared" si="15"/>
        <v>15.208221460775746</v>
      </c>
      <c r="T113" s="6" t="s">
        <v>303</v>
      </c>
      <c r="U113" s="24">
        <v>98</v>
      </c>
      <c r="V113" s="3">
        <f t="shared" si="16"/>
        <v>9.899494936611665</v>
      </c>
      <c r="W113" s="25"/>
      <c r="X113" s="26"/>
      <c r="Y113" s="8"/>
      <c r="Z113" s="3">
        <f t="shared" si="17"/>
        <v>8.086489811087407</v>
      </c>
      <c r="AA113" s="4">
        <f t="shared" si="18"/>
        <v>109.85915492957747</v>
      </c>
    </row>
    <row r="114" spans="1:27" ht="12.75">
      <c r="A114" s="5" t="s">
        <v>508</v>
      </c>
      <c r="B114" s="5" t="s">
        <v>509</v>
      </c>
      <c r="C114" s="5">
        <v>11</v>
      </c>
      <c r="D114" s="5">
        <v>18</v>
      </c>
      <c r="E114" s="5">
        <v>12</v>
      </c>
      <c r="F114" s="5" t="s">
        <v>96</v>
      </c>
      <c r="G114" s="5">
        <v>23</v>
      </c>
      <c r="H114" s="5">
        <v>42</v>
      </c>
      <c r="I114" s="5">
        <v>-1.5</v>
      </c>
      <c r="J114" s="5">
        <v>-7.8</v>
      </c>
      <c r="K114" s="6" t="b">
        <f t="shared" si="10"/>
        <v>1</v>
      </c>
      <c r="L114" s="6" t="b">
        <f t="shared" si="11"/>
        <v>0</v>
      </c>
      <c r="M114" s="6" t="b">
        <f t="shared" si="12"/>
        <v>0</v>
      </c>
      <c r="N114" s="13" t="b">
        <f t="shared" si="13"/>
        <v>0</v>
      </c>
      <c r="O114" s="6" t="s">
        <v>102</v>
      </c>
      <c r="P114" s="2">
        <v>0.026</v>
      </c>
      <c r="Q114" s="4">
        <f t="shared" si="14"/>
        <v>63.089999999999996</v>
      </c>
      <c r="R114" s="1">
        <f t="shared" si="15"/>
        <v>7.942921376924236</v>
      </c>
      <c r="T114" s="6" t="s">
        <v>174</v>
      </c>
      <c r="U114" s="24">
        <v>98.5</v>
      </c>
      <c r="V114" s="3">
        <f t="shared" si="16"/>
        <v>9.924716620639604</v>
      </c>
      <c r="W114" s="25"/>
      <c r="X114" s="26"/>
      <c r="Y114" s="8"/>
      <c r="Z114" s="3">
        <f t="shared" si="17"/>
        <v>4.223396729882306</v>
      </c>
      <c r="AA114" s="4">
        <f t="shared" si="18"/>
        <v>109.85915492957747</v>
      </c>
    </row>
    <row r="115" spans="1:27" ht="12.75">
      <c r="A115" s="5" t="s">
        <v>23</v>
      </c>
      <c r="B115" s="5" t="s">
        <v>24</v>
      </c>
      <c r="C115" s="5">
        <v>14</v>
      </c>
      <c r="D115" s="5">
        <v>59</v>
      </c>
      <c r="E115" s="5">
        <v>52</v>
      </c>
      <c r="F115" s="5" t="s">
        <v>96</v>
      </c>
      <c r="G115" s="5">
        <v>37</v>
      </c>
      <c r="H115" s="5">
        <v>6</v>
      </c>
      <c r="I115" s="5">
        <v>-2.7</v>
      </c>
      <c r="J115" s="5">
        <v>9.9</v>
      </c>
      <c r="K115" s="6" t="b">
        <f t="shared" si="10"/>
        <v>0</v>
      </c>
      <c r="L115" s="6" t="b">
        <f t="shared" si="11"/>
        <v>1</v>
      </c>
      <c r="M115" s="6" t="b">
        <f t="shared" si="12"/>
        <v>0</v>
      </c>
      <c r="N115" s="13" t="b">
        <f t="shared" si="13"/>
        <v>0</v>
      </c>
      <c r="O115" s="6" t="s">
        <v>102</v>
      </c>
      <c r="P115" s="2">
        <v>0.026</v>
      </c>
      <c r="Q115" s="4">
        <f t="shared" si="14"/>
        <v>105.30000000000001</v>
      </c>
      <c r="R115" s="1">
        <f t="shared" si="15"/>
        <v>10.261578825892242</v>
      </c>
      <c r="T115" s="6" t="s">
        <v>177</v>
      </c>
      <c r="U115" s="24">
        <v>99.28</v>
      </c>
      <c r="V115" s="3">
        <f t="shared" si="16"/>
        <v>9.96393496566492</v>
      </c>
      <c r="W115" s="25"/>
      <c r="X115" s="26"/>
      <c r="Y115" s="8"/>
      <c r="Z115" s="3">
        <f t="shared" si="17"/>
        <v>5.456269349789914</v>
      </c>
      <c r="AA115" s="4">
        <f t="shared" si="18"/>
        <v>109.85915492957747</v>
      </c>
    </row>
    <row r="116" spans="1:27" ht="12.75">
      <c r="A116" s="5" t="s">
        <v>364</v>
      </c>
      <c r="B116" s="5" t="s">
        <v>365</v>
      </c>
      <c r="C116" s="5">
        <v>23</v>
      </c>
      <c r="D116" s="5">
        <v>39</v>
      </c>
      <c r="E116" s="5">
        <v>33</v>
      </c>
      <c r="F116" s="5">
        <v>-22</v>
      </c>
      <c r="G116" s="5">
        <v>24</v>
      </c>
      <c r="H116" s="5">
        <v>46</v>
      </c>
      <c r="I116" s="5">
        <v>1.3</v>
      </c>
      <c r="J116" s="5">
        <v>-8</v>
      </c>
      <c r="K116" s="6" t="b">
        <f t="shared" si="10"/>
        <v>0</v>
      </c>
      <c r="L116" s="6" t="b">
        <f t="shared" si="11"/>
        <v>0</v>
      </c>
      <c r="M116" s="6" t="b">
        <f t="shared" si="12"/>
        <v>1</v>
      </c>
      <c r="N116" s="13" t="b">
        <f t="shared" si="13"/>
        <v>0</v>
      </c>
      <c r="O116" s="6" t="s">
        <v>105</v>
      </c>
      <c r="P116" s="2">
        <v>0.0266</v>
      </c>
      <c r="Q116" s="4">
        <f t="shared" si="14"/>
        <v>65.69</v>
      </c>
      <c r="R116" s="1">
        <f t="shared" si="15"/>
        <v>8.104936767180853</v>
      </c>
      <c r="T116" s="6" t="s">
        <v>303</v>
      </c>
      <c r="U116" s="24">
        <v>99.41</v>
      </c>
      <c r="V116" s="3">
        <f t="shared" si="16"/>
        <v>9.970456358662826</v>
      </c>
      <c r="W116" s="25"/>
      <c r="X116" s="26"/>
      <c r="Y116" s="8"/>
      <c r="Z116" s="3">
        <f t="shared" si="17"/>
        <v>4.4089942781152045</v>
      </c>
      <c r="AA116" s="4">
        <f t="shared" si="18"/>
        <v>112.3943661971831</v>
      </c>
    </row>
    <row r="117" spans="1:27" ht="12.75">
      <c r="A117" s="5" t="s">
        <v>35</v>
      </c>
      <c r="B117" s="5" t="s">
        <v>95</v>
      </c>
      <c r="C117" s="5">
        <v>13</v>
      </c>
      <c r="D117" s="5">
        <v>3</v>
      </c>
      <c r="E117" s="5">
        <v>59</v>
      </c>
      <c r="F117" s="5" t="s">
        <v>96</v>
      </c>
      <c r="G117" s="5">
        <v>14</v>
      </c>
      <c r="H117" s="5">
        <v>4</v>
      </c>
      <c r="I117" s="5">
        <v>0</v>
      </c>
      <c r="J117" s="5">
        <v>5.4</v>
      </c>
      <c r="K117" s="6" t="b">
        <f t="shared" si="10"/>
        <v>0</v>
      </c>
      <c r="L117" s="6" t="b">
        <f t="shared" si="11"/>
        <v>0</v>
      </c>
      <c r="M117" s="6" t="b">
        <f t="shared" si="12"/>
        <v>0</v>
      </c>
      <c r="N117" s="13" t="b">
        <f t="shared" si="13"/>
        <v>0</v>
      </c>
      <c r="O117" s="6" t="s">
        <v>102</v>
      </c>
      <c r="P117" s="2">
        <v>0.0269</v>
      </c>
      <c r="Q117" s="4">
        <f t="shared" si="14"/>
        <v>29.160000000000004</v>
      </c>
      <c r="R117" s="1">
        <f t="shared" si="15"/>
        <v>5.4</v>
      </c>
      <c r="T117" s="6" t="s">
        <v>30</v>
      </c>
      <c r="U117" s="24">
        <v>100.81</v>
      </c>
      <c r="V117" s="3">
        <f t="shared" si="16"/>
        <v>10.04041831797859</v>
      </c>
      <c r="W117" s="25"/>
      <c r="X117" s="26"/>
      <c r="Y117" s="8"/>
      <c r="Z117" s="3">
        <f t="shared" si="17"/>
        <v>2.970669295774648</v>
      </c>
      <c r="AA117" s="4">
        <f t="shared" si="18"/>
        <v>113.66197183098592</v>
      </c>
    </row>
    <row r="118" spans="1:27" ht="12.75">
      <c r="A118" s="5" t="s">
        <v>131</v>
      </c>
      <c r="B118" s="5" t="s">
        <v>132</v>
      </c>
      <c r="C118" s="5">
        <v>13</v>
      </c>
      <c r="D118" s="5">
        <v>50</v>
      </c>
      <c r="E118" s="5">
        <v>49</v>
      </c>
      <c r="F118" s="5" t="s">
        <v>96</v>
      </c>
      <c r="G118" s="5">
        <v>19</v>
      </c>
      <c r="H118" s="5">
        <v>7</v>
      </c>
      <c r="I118" s="5">
        <v>13.4</v>
      </c>
      <c r="J118" s="5">
        <v>1.6</v>
      </c>
      <c r="K118" s="6" t="b">
        <f t="shared" si="10"/>
        <v>0</v>
      </c>
      <c r="L118" s="6" t="b">
        <f t="shared" si="11"/>
        <v>0</v>
      </c>
      <c r="M118" s="6" t="b">
        <f t="shared" si="12"/>
        <v>0</v>
      </c>
      <c r="N118" s="13" t="b">
        <f t="shared" si="13"/>
        <v>1</v>
      </c>
      <c r="O118" s="6" t="s">
        <v>100</v>
      </c>
      <c r="P118" s="2">
        <v>0.027</v>
      </c>
      <c r="Q118" s="4">
        <f t="shared" si="14"/>
        <v>182.12</v>
      </c>
      <c r="R118" s="1">
        <f t="shared" si="15"/>
        <v>13.495184326269872</v>
      </c>
      <c r="T118" s="6" t="s">
        <v>133</v>
      </c>
      <c r="U118" s="24">
        <v>101</v>
      </c>
      <c r="V118" s="3">
        <f t="shared" si="16"/>
        <v>10.04987562112089</v>
      </c>
      <c r="W118" s="25"/>
      <c r="X118" s="26"/>
      <c r="Y118" s="8"/>
      <c r="Z118" s="3">
        <f t="shared" si="17"/>
        <v>7.451622624325127</v>
      </c>
      <c r="AA118" s="4">
        <f t="shared" si="18"/>
        <v>114.08450704225352</v>
      </c>
    </row>
    <row r="119" spans="1:27" ht="12.75">
      <c r="A119" s="5" t="s">
        <v>186</v>
      </c>
      <c r="B119" s="5" t="s">
        <v>187</v>
      </c>
      <c r="C119" s="5">
        <v>22</v>
      </c>
      <c r="D119" s="5">
        <v>9</v>
      </c>
      <c r="E119" s="5">
        <v>46</v>
      </c>
      <c r="F119" s="5">
        <v>-49</v>
      </c>
      <c r="G119" s="5">
        <v>47</v>
      </c>
      <c r="H119" s="5">
        <v>43</v>
      </c>
      <c r="I119" s="5">
        <v>12.7</v>
      </c>
      <c r="J119" s="5">
        <v>-5</v>
      </c>
      <c r="K119" s="6" t="b">
        <f t="shared" si="10"/>
        <v>0</v>
      </c>
      <c r="L119" s="6" t="b">
        <f t="shared" si="11"/>
        <v>0</v>
      </c>
      <c r="M119" s="6" t="b">
        <f t="shared" si="12"/>
        <v>1</v>
      </c>
      <c r="N119" s="13" t="b">
        <f t="shared" si="13"/>
        <v>0</v>
      </c>
      <c r="O119" s="6" t="s">
        <v>106</v>
      </c>
      <c r="P119" s="2">
        <v>0.027</v>
      </c>
      <c r="Q119" s="4">
        <f t="shared" si="14"/>
        <v>186.29</v>
      </c>
      <c r="R119" s="1">
        <f t="shared" si="15"/>
        <v>13.648809471891678</v>
      </c>
      <c r="T119" s="6" t="s">
        <v>170</v>
      </c>
      <c r="U119" s="24">
        <v>103.68</v>
      </c>
      <c r="V119" s="3">
        <f t="shared" si="16"/>
        <v>10.182337649086284</v>
      </c>
      <c r="W119" s="25"/>
      <c r="X119" s="26"/>
      <c r="Y119" s="8"/>
      <c r="Z119" s="3">
        <f t="shared" si="17"/>
        <v>7.5364496695217085</v>
      </c>
      <c r="AA119" s="4">
        <f t="shared" si="18"/>
        <v>114.08450704225352</v>
      </c>
    </row>
    <row r="120" spans="1:27" ht="12.75">
      <c r="A120" s="5" t="s">
        <v>276</v>
      </c>
      <c r="B120" s="5" t="s">
        <v>277</v>
      </c>
      <c r="C120" s="5">
        <v>13</v>
      </c>
      <c r="D120" s="5">
        <v>58</v>
      </c>
      <c r="E120" s="5">
        <v>6</v>
      </c>
      <c r="F120" s="5" t="s">
        <v>96</v>
      </c>
      <c r="G120" s="5">
        <v>25</v>
      </c>
      <c r="H120" s="5">
        <v>13</v>
      </c>
      <c r="I120" s="5">
        <v>-8.8</v>
      </c>
      <c r="J120" s="5">
        <v>0.3</v>
      </c>
      <c r="K120" s="6" t="b">
        <f t="shared" si="10"/>
        <v>0</v>
      </c>
      <c r="L120" s="6" t="b">
        <f t="shared" si="11"/>
        <v>1</v>
      </c>
      <c r="M120" s="6" t="b">
        <f t="shared" si="12"/>
        <v>0</v>
      </c>
      <c r="N120" s="13" t="b">
        <f t="shared" si="13"/>
        <v>0</v>
      </c>
      <c r="O120" s="6" t="s">
        <v>102</v>
      </c>
      <c r="P120" s="2">
        <v>0.027</v>
      </c>
      <c r="Q120" s="4">
        <f t="shared" si="14"/>
        <v>77.53000000000002</v>
      </c>
      <c r="R120" s="1">
        <f t="shared" si="15"/>
        <v>8.805112151472008</v>
      </c>
      <c r="T120" s="6" t="s">
        <v>183</v>
      </c>
      <c r="U120" s="24">
        <v>105.3</v>
      </c>
      <c r="V120" s="3">
        <f t="shared" si="16"/>
        <v>10.261578825892242</v>
      </c>
      <c r="W120" s="25"/>
      <c r="X120" s="26"/>
      <c r="Y120" s="8"/>
      <c r="Z120" s="3">
        <f t="shared" si="17"/>
        <v>4.861910095581811</v>
      </c>
      <c r="AA120" s="4">
        <f t="shared" si="18"/>
        <v>114.08450704225352</v>
      </c>
    </row>
    <row r="121" spans="1:27" ht="12.75">
      <c r="A121" s="5" t="s">
        <v>320</v>
      </c>
      <c r="B121" s="5" t="s">
        <v>321</v>
      </c>
      <c r="C121" s="5">
        <v>9</v>
      </c>
      <c r="D121" s="5">
        <v>34</v>
      </c>
      <c r="E121" s="5">
        <v>41</v>
      </c>
      <c r="F121" s="5" t="s">
        <v>96</v>
      </c>
      <c r="G121" s="5">
        <v>27</v>
      </c>
      <c r="H121" s="5">
        <v>39</v>
      </c>
      <c r="I121" s="5">
        <v>-3</v>
      </c>
      <c r="J121" s="5">
        <v>5.9</v>
      </c>
      <c r="K121" s="6" t="b">
        <f t="shared" si="10"/>
        <v>0</v>
      </c>
      <c r="L121" s="6" t="b">
        <f t="shared" si="11"/>
        <v>1</v>
      </c>
      <c r="M121" s="6" t="b">
        <f t="shared" si="12"/>
        <v>0</v>
      </c>
      <c r="N121" s="13" t="b">
        <f t="shared" si="13"/>
        <v>0</v>
      </c>
      <c r="O121" s="6" t="s">
        <v>102</v>
      </c>
      <c r="P121" s="2">
        <v>0.027</v>
      </c>
      <c r="Q121" s="4">
        <f t="shared" si="14"/>
        <v>43.81</v>
      </c>
      <c r="R121" s="1">
        <f t="shared" si="15"/>
        <v>6.618912297349165</v>
      </c>
      <c r="T121" s="6" t="s">
        <v>183</v>
      </c>
      <c r="U121" s="24">
        <v>107.28</v>
      </c>
      <c r="V121" s="3">
        <f t="shared" si="16"/>
        <v>10.357605900979241</v>
      </c>
      <c r="W121" s="25"/>
      <c r="X121" s="26"/>
      <c r="Y121" s="8"/>
      <c r="Z121" s="3">
        <f t="shared" si="17"/>
        <v>3.654758277539108</v>
      </c>
      <c r="AA121" s="4">
        <f t="shared" si="18"/>
        <v>114.08450704225352</v>
      </c>
    </row>
    <row r="122" spans="1:27" ht="12.75">
      <c r="A122" s="5" t="s">
        <v>415</v>
      </c>
      <c r="B122" s="5" t="s">
        <v>416</v>
      </c>
      <c r="C122" s="5">
        <v>20</v>
      </c>
      <c r="D122" s="5">
        <v>8</v>
      </c>
      <c r="E122" s="5">
        <v>31</v>
      </c>
      <c r="F122" s="5">
        <v>-25</v>
      </c>
      <c r="G122" s="5">
        <v>27</v>
      </c>
      <c r="H122" s="5">
        <v>38</v>
      </c>
      <c r="I122" s="5">
        <v>-6.8</v>
      </c>
      <c r="J122" s="5">
        <v>2.1</v>
      </c>
      <c r="K122" s="6" t="b">
        <f t="shared" si="10"/>
        <v>0</v>
      </c>
      <c r="L122" s="6" t="b">
        <f t="shared" si="11"/>
        <v>1</v>
      </c>
      <c r="M122" s="6" t="b">
        <f t="shared" si="12"/>
        <v>0</v>
      </c>
      <c r="N122" s="13" t="b">
        <f t="shared" si="13"/>
        <v>0</v>
      </c>
      <c r="O122" s="6" t="s">
        <v>100</v>
      </c>
      <c r="P122" s="2">
        <v>0.027</v>
      </c>
      <c r="Q122" s="4">
        <f t="shared" si="14"/>
        <v>50.64999999999999</v>
      </c>
      <c r="R122" s="1">
        <f t="shared" si="15"/>
        <v>7.116881339463234</v>
      </c>
      <c r="T122" s="6" t="s">
        <v>303</v>
      </c>
      <c r="U122" s="24">
        <v>109</v>
      </c>
      <c r="V122" s="3">
        <f t="shared" si="16"/>
        <v>10.44030650891055</v>
      </c>
      <c r="W122" s="25"/>
      <c r="X122" s="26"/>
      <c r="Y122" s="8"/>
      <c r="Z122" s="3">
        <f t="shared" si="17"/>
        <v>3.9297213525678396</v>
      </c>
      <c r="AA122" s="4">
        <f t="shared" si="18"/>
        <v>114.08450704225352</v>
      </c>
    </row>
    <row r="123" spans="1:27" ht="12.75">
      <c r="A123" s="5" t="s">
        <v>518</v>
      </c>
      <c r="B123" s="5" t="s">
        <v>519</v>
      </c>
      <c r="C123" s="5">
        <v>2</v>
      </c>
      <c r="D123" s="5">
        <v>43</v>
      </c>
      <c r="E123" s="5">
        <v>31</v>
      </c>
      <c r="F123" s="5" t="s">
        <v>96</v>
      </c>
      <c r="G123" s="5">
        <v>18</v>
      </c>
      <c r="H123" s="5">
        <v>31</v>
      </c>
      <c r="I123" s="5">
        <v>6.4</v>
      </c>
      <c r="J123" s="5">
        <v>1.1</v>
      </c>
      <c r="K123" s="6" t="b">
        <f t="shared" si="10"/>
        <v>0</v>
      </c>
      <c r="L123" s="6" t="b">
        <f t="shared" si="11"/>
        <v>0</v>
      </c>
      <c r="M123" s="6" t="b">
        <f t="shared" si="12"/>
        <v>0</v>
      </c>
      <c r="N123" s="13" t="b">
        <f t="shared" si="13"/>
        <v>1</v>
      </c>
      <c r="O123" s="6" t="s">
        <v>102</v>
      </c>
      <c r="P123" s="2">
        <v>0.027</v>
      </c>
      <c r="Q123" s="4">
        <f t="shared" si="14"/>
        <v>42.17000000000001</v>
      </c>
      <c r="R123" s="1">
        <f t="shared" si="15"/>
        <v>6.493843238021689</v>
      </c>
      <c r="T123" s="6" t="s">
        <v>503</v>
      </c>
      <c r="U123" s="24">
        <v>109.16</v>
      </c>
      <c r="V123" s="3">
        <f t="shared" si="16"/>
        <v>10.447966309287182</v>
      </c>
      <c r="W123" s="25"/>
      <c r="X123" s="26"/>
      <c r="Y123" s="8"/>
      <c r="Z123" s="3">
        <f t="shared" si="17"/>
        <v>3.5856990183577784</v>
      </c>
      <c r="AA123" s="4">
        <f t="shared" si="18"/>
        <v>114.08450704225352</v>
      </c>
    </row>
    <row r="124" spans="1:27" ht="12.75">
      <c r="A124" s="5" t="s">
        <v>33</v>
      </c>
      <c r="B124" s="5" t="s">
        <v>34</v>
      </c>
      <c r="C124" s="5">
        <v>8</v>
      </c>
      <c r="D124" s="5">
        <v>38</v>
      </c>
      <c r="E124" s="5">
        <v>23</v>
      </c>
      <c r="F124" s="5" t="s">
        <v>96</v>
      </c>
      <c r="G124" s="5">
        <v>37</v>
      </c>
      <c r="H124" s="5">
        <v>40</v>
      </c>
      <c r="I124" s="5">
        <v>-12.7</v>
      </c>
      <c r="J124" s="5">
        <v>9.8</v>
      </c>
      <c r="K124" s="6" t="b">
        <f t="shared" si="10"/>
        <v>0</v>
      </c>
      <c r="L124" s="6" t="b">
        <f t="shared" si="11"/>
        <v>1</v>
      </c>
      <c r="M124" s="6" t="b">
        <f t="shared" si="12"/>
        <v>0</v>
      </c>
      <c r="N124" s="13" t="b">
        <f t="shared" si="13"/>
        <v>0</v>
      </c>
      <c r="O124" s="6" t="s">
        <v>100</v>
      </c>
      <c r="P124" s="2">
        <v>0.027</v>
      </c>
      <c r="Q124" s="4">
        <f t="shared" si="14"/>
        <v>257.33000000000004</v>
      </c>
      <c r="R124" s="1">
        <f t="shared" si="15"/>
        <v>16.041508657230466</v>
      </c>
      <c r="T124" s="6" t="s">
        <v>503</v>
      </c>
      <c r="U124" s="24">
        <v>113</v>
      </c>
      <c r="V124" s="3">
        <f t="shared" si="16"/>
        <v>10.63014581273465</v>
      </c>
      <c r="W124" s="25"/>
      <c r="X124" s="26"/>
      <c r="Y124" s="8"/>
      <c r="Z124" s="3">
        <f t="shared" si="17"/>
        <v>8.85762401969103</v>
      </c>
      <c r="AA124" s="4">
        <f t="shared" si="18"/>
        <v>114.08450704225352</v>
      </c>
    </row>
    <row r="125" spans="1:27" ht="12.75">
      <c r="A125" s="5" t="s">
        <v>45</v>
      </c>
      <c r="B125" s="5" t="s">
        <v>46</v>
      </c>
      <c r="C125" s="5">
        <v>9</v>
      </c>
      <c r="D125" s="5">
        <v>36</v>
      </c>
      <c r="E125" s="5">
        <v>4</v>
      </c>
      <c r="F125" s="5" t="s">
        <v>96</v>
      </c>
      <c r="G125" s="5">
        <v>45</v>
      </c>
      <c r="H125" s="5">
        <v>47</v>
      </c>
      <c r="I125" s="5">
        <v>9.5</v>
      </c>
      <c r="J125" s="5">
        <v>-6.7</v>
      </c>
      <c r="K125" s="6" t="b">
        <f t="shared" si="10"/>
        <v>0</v>
      </c>
      <c r="L125" s="6" t="b">
        <f t="shared" si="11"/>
        <v>0</v>
      </c>
      <c r="M125" s="6" t="b">
        <f t="shared" si="12"/>
        <v>1</v>
      </c>
      <c r="N125" s="13" t="b">
        <f t="shared" si="13"/>
        <v>0</v>
      </c>
      <c r="O125" s="6" t="s">
        <v>102</v>
      </c>
      <c r="P125" s="2">
        <v>0.027</v>
      </c>
      <c r="Q125" s="4">
        <f t="shared" si="14"/>
        <v>135.14</v>
      </c>
      <c r="R125" s="1">
        <f t="shared" si="15"/>
        <v>11.624973118248489</v>
      </c>
      <c r="T125" s="6" t="s">
        <v>44</v>
      </c>
      <c r="U125" s="24">
        <v>115.6</v>
      </c>
      <c r="V125" s="3">
        <f t="shared" si="16"/>
        <v>10.75174404457249</v>
      </c>
      <c r="W125" s="25"/>
      <c r="X125" s="26"/>
      <c r="Y125" s="8"/>
      <c r="Z125" s="3">
        <f t="shared" si="17"/>
        <v>6.418949945462166</v>
      </c>
      <c r="AA125" s="4">
        <f t="shared" si="18"/>
        <v>114.08450704225352</v>
      </c>
    </row>
    <row r="126" spans="1:27" ht="12.75">
      <c r="A126" s="5" t="s">
        <v>65</v>
      </c>
      <c r="B126" s="5" t="s">
        <v>66</v>
      </c>
      <c r="C126" s="5">
        <v>13</v>
      </c>
      <c r="D126" s="5">
        <v>45</v>
      </c>
      <c r="E126" s="5">
        <v>47</v>
      </c>
      <c r="F126" s="5" t="s">
        <v>96</v>
      </c>
      <c r="G126" s="5">
        <v>5</v>
      </c>
      <c r="H126" s="5">
        <v>47</v>
      </c>
      <c r="I126" s="5">
        <v>27.2</v>
      </c>
      <c r="J126" s="5">
        <v>-18.4</v>
      </c>
      <c r="K126" s="6" t="b">
        <f t="shared" si="10"/>
        <v>0</v>
      </c>
      <c r="L126" s="6" t="b">
        <f t="shared" si="11"/>
        <v>0</v>
      </c>
      <c r="M126" s="6" t="b">
        <f t="shared" si="12"/>
        <v>1</v>
      </c>
      <c r="N126" s="13" t="b">
        <f t="shared" si="13"/>
        <v>0</v>
      </c>
      <c r="O126" s="6" t="s">
        <v>102</v>
      </c>
      <c r="P126" s="2">
        <v>0.027</v>
      </c>
      <c r="Q126" s="4">
        <f t="shared" si="14"/>
        <v>1078.3999999999999</v>
      </c>
      <c r="R126" s="1">
        <f t="shared" si="15"/>
        <v>32.83900120283806</v>
      </c>
      <c r="T126" s="6" t="s">
        <v>503</v>
      </c>
      <c r="U126" s="24">
        <v>115.7</v>
      </c>
      <c r="V126" s="3">
        <f t="shared" si="16"/>
        <v>10.756393447619885</v>
      </c>
      <c r="W126" s="25"/>
      <c r="X126" s="26"/>
      <c r="Y126" s="8"/>
      <c r="Z126" s="3">
        <f t="shared" si="17"/>
        <v>18.132678917691035</v>
      </c>
      <c r="AA126" s="4">
        <f t="shared" si="18"/>
        <v>114.08450704225352</v>
      </c>
    </row>
    <row r="127" spans="1:27" ht="12.75">
      <c r="A127" s="5" t="s">
        <v>178</v>
      </c>
      <c r="B127" s="5" t="s">
        <v>95</v>
      </c>
      <c r="C127" s="5">
        <v>12</v>
      </c>
      <c r="D127" s="5">
        <v>13</v>
      </c>
      <c r="E127" s="5">
        <v>29</v>
      </c>
      <c r="F127" s="5">
        <v>-6</v>
      </c>
      <c r="G127" s="5">
        <v>23</v>
      </c>
      <c r="H127" s="5">
        <v>42</v>
      </c>
      <c r="I127" s="5">
        <v>7</v>
      </c>
      <c r="J127" s="5">
        <v>7</v>
      </c>
      <c r="K127" s="6" t="b">
        <f t="shared" si="10"/>
        <v>0</v>
      </c>
      <c r="L127" s="6" t="b">
        <f t="shared" si="11"/>
        <v>0</v>
      </c>
      <c r="M127" s="6" t="b">
        <f t="shared" si="12"/>
        <v>0</v>
      </c>
      <c r="N127" s="13" t="b">
        <f t="shared" si="13"/>
        <v>1</v>
      </c>
      <c r="O127" s="6" t="s">
        <v>102</v>
      </c>
      <c r="P127" s="2">
        <v>0.028</v>
      </c>
      <c r="Q127" s="4">
        <f t="shared" si="14"/>
        <v>98</v>
      </c>
      <c r="R127" s="1">
        <f t="shared" si="15"/>
        <v>9.899494936611665</v>
      </c>
      <c r="T127" s="6" t="s">
        <v>153</v>
      </c>
      <c r="U127" s="24">
        <v>121</v>
      </c>
      <c r="V127" s="3">
        <f t="shared" si="16"/>
        <v>11</v>
      </c>
      <c r="W127" s="25"/>
      <c r="X127" s="26"/>
      <c r="Y127" s="8"/>
      <c r="Z127" s="3">
        <f t="shared" si="17"/>
        <v>5.668646002012449</v>
      </c>
      <c r="AA127" s="4">
        <f t="shared" si="18"/>
        <v>118.30985915492958</v>
      </c>
    </row>
    <row r="128" spans="1:27" ht="12.75">
      <c r="A128" s="5" t="s">
        <v>220</v>
      </c>
      <c r="B128" s="5" t="s">
        <v>221</v>
      </c>
      <c r="C128" s="5">
        <v>10</v>
      </c>
      <c r="D128" s="5">
        <v>54</v>
      </c>
      <c r="E128" s="5">
        <v>47</v>
      </c>
      <c r="F128" s="5" t="s">
        <v>96</v>
      </c>
      <c r="G128" s="5">
        <v>17</v>
      </c>
      <c r="H128" s="5">
        <v>20</v>
      </c>
      <c r="I128" s="5">
        <v>-3</v>
      </c>
      <c r="J128" s="5">
        <v>10</v>
      </c>
      <c r="K128" s="6" t="b">
        <f t="shared" si="10"/>
        <v>0</v>
      </c>
      <c r="L128" s="6" t="b">
        <f t="shared" si="11"/>
        <v>1</v>
      </c>
      <c r="M128" s="6" t="b">
        <f t="shared" si="12"/>
        <v>0</v>
      </c>
      <c r="N128" s="13" t="b">
        <f t="shared" si="13"/>
        <v>0</v>
      </c>
      <c r="O128" s="6" t="s">
        <v>100</v>
      </c>
      <c r="P128" s="2">
        <v>0.028</v>
      </c>
      <c r="Q128" s="4">
        <f t="shared" si="14"/>
        <v>109</v>
      </c>
      <c r="R128" s="1">
        <f t="shared" si="15"/>
        <v>10.44030650891055</v>
      </c>
      <c r="T128" s="6" t="s">
        <v>157</v>
      </c>
      <c r="U128" s="24">
        <v>121.05</v>
      </c>
      <c r="V128" s="3">
        <f t="shared" si="16"/>
        <v>11.002272492535349</v>
      </c>
      <c r="W128" s="25"/>
      <c r="X128" s="26"/>
      <c r="Y128" s="8"/>
      <c r="Z128" s="3">
        <f t="shared" si="17"/>
        <v>5.978325372200948</v>
      </c>
      <c r="AA128" s="4">
        <f t="shared" si="18"/>
        <v>118.30985915492958</v>
      </c>
    </row>
    <row r="129" spans="1:27" ht="12.75">
      <c r="A129" s="5" t="s">
        <v>243</v>
      </c>
      <c r="B129" s="5" t="s">
        <v>244</v>
      </c>
      <c r="C129" s="5">
        <v>2</v>
      </c>
      <c r="D129" s="5">
        <v>31</v>
      </c>
      <c r="E129" s="5">
        <v>39</v>
      </c>
      <c r="F129" s="5" t="s">
        <v>96</v>
      </c>
      <c r="G129" s="5">
        <v>22</v>
      </c>
      <c r="H129" s="5">
        <v>52</v>
      </c>
      <c r="I129" s="5">
        <v>9.9</v>
      </c>
      <c r="J129" s="5">
        <v>11.4</v>
      </c>
      <c r="K129" s="6" t="b">
        <f t="shared" si="10"/>
        <v>0</v>
      </c>
      <c r="L129" s="6" t="b">
        <f t="shared" si="11"/>
        <v>0</v>
      </c>
      <c r="M129" s="6" t="b">
        <f t="shared" si="12"/>
        <v>0</v>
      </c>
      <c r="N129" s="13" t="b">
        <f t="shared" si="13"/>
        <v>1</v>
      </c>
      <c r="O129" s="6" t="s">
        <v>100</v>
      </c>
      <c r="P129" s="2">
        <v>0.028</v>
      </c>
      <c r="Q129" s="4">
        <f t="shared" si="14"/>
        <v>227.97000000000003</v>
      </c>
      <c r="R129" s="1">
        <f t="shared" si="15"/>
        <v>15.098675438593943</v>
      </c>
      <c r="T129" s="6" t="s">
        <v>157</v>
      </c>
      <c r="U129" s="24">
        <v>126.97</v>
      </c>
      <c r="V129" s="3">
        <f t="shared" si="16"/>
        <v>11.268096556206821</v>
      </c>
      <c r="W129" s="25"/>
      <c r="X129" s="26"/>
      <c r="Y129" s="8"/>
      <c r="Z129" s="3">
        <f t="shared" si="17"/>
        <v>8.645799276499654</v>
      </c>
      <c r="AA129" s="4">
        <f t="shared" si="18"/>
        <v>118.30985915492958</v>
      </c>
    </row>
    <row r="130" spans="1:27" ht="12.75">
      <c r="A130" s="5" t="s">
        <v>268</v>
      </c>
      <c r="B130" s="5" t="s">
        <v>269</v>
      </c>
      <c r="C130" s="5">
        <v>17</v>
      </c>
      <c r="D130" s="5">
        <v>6</v>
      </c>
      <c r="E130" s="5">
        <v>55</v>
      </c>
      <c r="F130" s="5" t="s">
        <v>96</v>
      </c>
      <c r="G130" s="5">
        <v>6</v>
      </c>
      <c r="H130" s="5">
        <v>42</v>
      </c>
      <c r="I130" s="5">
        <v>-38</v>
      </c>
      <c r="J130" s="5">
        <v>-23.9</v>
      </c>
      <c r="K130" s="6" t="b">
        <f aca="true" t="shared" si="19" ref="K130:K193">AND(I130&lt;0,J130&lt;0,(ISNUMBER(I130)),(ISNUMBER(J130)))</f>
        <v>1</v>
      </c>
      <c r="L130" s="6" t="b">
        <f aca="true" t="shared" si="20" ref="L130:L193">AND(I130&lt;0,J130&gt;0,(ISNUMBER(I130)),(ISNUMBER(J130)))</f>
        <v>0</v>
      </c>
      <c r="M130" s="6" t="b">
        <f aca="true" t="shared" si="21" ref="M130:M193">AND(I130&gt;0,J130&lt;0,(ISNUMBER(I130)),(ISNUMBER(J130)))</f>
        <v>0</v>
      </c>
      <c r="N130" s="13" t="b">
        <f aca="true" t="shared" si="22" ref="N130:N193">AND(I130&gt;0,J130&gt;0,(ISNUMBER(I130)),(ISNUMBER(J130)))</f>
        <v>0</v>
      </c>
      <c r="O130" s="6" t="s">
        <v>102</v>
      </c>
      <c r="P130" s="2">
        <v>0.028</v>
      </c>
      <c r="Q130" s="4">
        <f aca="true" t="shared" si="23" ref="Q130:Q193">SUMSQ(I130,J130)</f>
        <v>2015.21</v>
      </c>
      <c r="R130" s="1">
        <f aca="true" t="shared" si="24" ref="R130:R193">SQRT(Q130)</f>
        <v>44.89109043006196</v>
      </c>
      <c r="T130" s="6" t="s">
        <v>157</v>
      </c>
      <c r="U130" s="24">
        <v>127.53</v>
      </c>
      <c r="V130" s="3">
        <f aca="true" t="shared" si="25" ref="V130:V193">SQRT(U130)</f>
        <v>11.292918134831227</v>
      </c>
      <c r="W130" s="25"/>
      <c r="X130" s="26"/>
      <c r="Y130" s="8"/>
      <c r="Z130" s="3">
        <f t="shared" si="17"/>
        <v>25.70552355668449</v>
      </c>
      <c r="AA130" s="4">
        <f t="shared" si="18"/>
        <v>118.30985915492958</v>
      </c>
    </row>
    <row r="131" spans="1:27" ht="12.75">
      <c r="A131" s="5" t="s">
        <v>312</v>
      </c>
      <c r="B131" s="5" t="s">
        <v>313</v>
      </c>
      <c r="C131" s="5">
        <v>11</v>
      </c>
      <c r="D131" s="5">
        <v>44</v>
      </c>
      <c r="E131" s="5">
        <v>51</v>
      </c>
      <c r="F131" s="5">
        <v>-1</v>
      </c>
      <c r="G131" s="5">
        <v>36</v>
      </c>
      <c r="H131" s="5">
        <v>18</v>
      </c>
      <c r="I131" s="5">
        <v>-12.4</v>
      </c>
      <c r="J131" s="5">
        <v>-8</v>
      </c>
      <c r="K131" s="6" t="b">
        <f t="shared" si="19"/>
        <v>1</v>
      </c>
      <c r="L131" s="6" t="b">
        <f t="shared" si="20"/>
        <v>0</v>
      </c>
      <c r="M131" s="6" t="b">
        <f t="shared" si="21"/>
        <v>0</v>
      </c>
      <c r="N131" s="13" t="b">
        <f t="shared" si="22"/>
        <v>0</v>
      </c>
      <c r="O131" s="6" t="s">
        <v>102</v>
      </c>
      <c r="P131" s="2">
        <v>0.028</v>
      </c>
      <c r="Q131" s="4">
        <f t="shared" si="23"/>
        <v>217.76000000000002</v>
      </c>
      <c r="R131" s="1">
        <f t="shared" si="24"/>
        <v>14.756693396557374</v>
      </c>
      <c r="T131" s="6" t="s">
        <v>303</v>
      </c>
      <c r="U131" s="24">
        <v>128.02</v>
      </c>
      <c r="V131" s="3">
        <f t="shared" si="25"/>
        <v>11.314592347937243</v>
      </c>
      <c r="W131" s="25"/>
      <c r="X131" s="26"/>
      <c r="Y131" s="8"/>
      <c r="Z131" s="3">
        <f aca="true" t="shared" si="26" ref="Z131:Z194">AA131*0.00484*R131</f>
        <v>8.449973615921643</v>
      </c>
      <c r="AA131" s="4">
        <f aca="true" t="shared" si="27" ref="AA131:AA194">(300000*P131)/71</f>
        <v>118.30985915492958</v>
      </c>
    </row>
    <row r="132" spans="1:27" ht="12.75">
      <c r="A132" s="5" t="s">
        <v>401</v>
      </c>
      <c r="B132" s="5" t="s">
        <v>402</v>
      </c>
      <c r="C132" s="5">
        <v>16</v>
      </c>
      <c r="D132" s="5">
        <v>16</v>
      </c>
      <c r="E132" s="5">
        <v>30</v>
      </c>
      <c r="F132" s="5" t="s">
        <v>96</v>
      </c>
      <c r="G132" s="5">
        <v>42</v>
      </c>
      <c r="H132" s="5">
        <v>30</v>
      </c>
      <c r="I132" s="5">
        <v>1</v>
      </c>
      <c r="J132" s="5">
        <v>4</v>
      </c>
      <c r="K132" s="6" t="b">
        <f t="shared" si="19"/>
        <v>0</v>
      </c>
      <c r="L132" s="6" t="b">
        <f t="shared" si="20"/>
        <v>0</v>
      </c>
      <c r="M132" s="6" t="b">
        <f t="shared" si="21"/>
        <v>0</v>
      </c>
      <c r="N132" s="13" t="b">
        <f t="shared" si="22"/>
        <v>1</v>
      </c>
      <c r="O132" s="6" t="s">
        <v>100</v>
      </c>
      <c r="P132" s="2">
        <v>0.028</v>
      </c>
      <c r="Q132" s="4">
        <f t="shared" si="23"/>
        <v>17</v>
      </c>
      <c r="R132" s="1">
        <f t="shared" si="24"/>
        <v>4.123105625617661</v>
      </c>
      <c r="T132" s="6" t="s">
        <v>303</v>
      </c>
      <c r="U132" s="24">
        <v>129.13</v>
      </c>
      <c r="V132" s="3">
        <f t="shared" si="25"/>
        <v>11.363538181394032</v>
      </c>
      <c r="W132" s="25"/>
      <c r="X132" s="26"/>
      <c r="Y132" s="8"/>
      <c r="Z132" s="3">
        <f t="shared" si="26"/>
        <v>2.36097158190298</v>
      </c>
      <c r="AA132" s="4">
        <f t="shared" si="27"/>
        <v>118.30985915492958</v>
      </c>
    </row>
    <row r="133" spans="1:27" ht="12.75">
      <c r="A133" s="5" t="s">
        <v>446</v>
      </c>
      <c r="B133" s="5" t="s">
        <v>447</v>
      </c>
      <c r="C133" s="5">
        <v>17</v>
      </c>
      <c r="D133" s="5">
        <v>22</v>
      </c>
      <c r="E133" s="5">
        <v>46</v>
      </c>
      <c r="F133" s="5" t="s">
        <v>96</v>
      </c>
      <c r="G133" s="5">
        <v>9</v>
      </c>
      <c r="H133" s="5">
        <v>50</v>
      </c>
      <c r="I133" s="5">
        <v>-7.3</v>
      </c>
      <c r="J133" s="5">
        <v>-12.7</v>
      </c>
      <c r="K133" s="6" t="b">
        <f t="shared" si="19"/>
        <v>1</v>
      </c>
      <c r="L133" s="6" t="b">
        <f t="shared" si="20"/>
        <v>0</v>
      </c>
      <c r="M133" s="6" t="b">
        <f t="shared" si="21"/>
        <v>0</v>
      </c>
      <c r="N133" s="13" t="b">
        <f t="shared" si="22"/>
        <v>0</v>
      </c>
      <c r="O133" s="6" t="s">
        <v>100</v>
      </c>
      <c r="P133" s="2">
        <v>0.028</v>
      </c>
      <c r="Q133" s="4">
        <f t="shared" si="23"/>
        <v>214.57999999999998</v>
      </c>
      <c r="R133" s="1">
        <f t="shared" si="24"/>
        <v>14.648549416239138</v>
      </c>
      <c r="T133" s="6" t="s">
        <v>167</v>
      </c>
      <c r="U133" s="24">
        <v>131.41</v>
      </c>
      <c r="V133" s="3">
        <f t="shared" si="25"/>
        <v>11.463420083029323</v>
      </c>
      <c r="W133" s="25"/>
      <c r="X133" s="26"/>
      <c r="Y133" s="8"/>
      <c r="Z133" s="3">
        <f t="shared" si="26"/>
        <v>8.388048240374907</v>
      </c>
      <c r="AA133" s="4">
        <f t="shared" si="27"/>
        <v>118.30985915492958</v>
      </c>
    </row>
    <row r="134" spans="1:27" ht="12.75">
      <c r="A134" s="5" t="s">
        <v>470</v>
      </c>
      <c r="B134" s="5" t="s">
        <v>95</v>
      </c>
      <c r="C134" s="5">
        <v>11</v>
      </c>
      <c r="D134" s="5">
        <v>17</v>
      </c>
      <c r="E134" s="5">
        <v>48</v>
      </c>
      <c r="F134" s="5" t="s">
        <v>96</v>
      </c>
      <c r="G134" s="5">
        <v>9</v>
      </c>
      <c r="H134" s="5">
        <v>9</v>
      </c>
      <c r="I134" s="5">
        <v>2.8</v>
      </c>
      <c r="J134" s="5">
        <v>0.6</v>
      </c>
      <c r="K134" s="6" t="b">
        <f t="shared" si="19"/>
        <v>0</v>
      </c>
      <c r="L134" s="6" t="b">
        <f t="shared" si="20"/>
        <v>0</v>
      </c>
      <c r="M134" s="6" t="b">
        <f t="shared" si="21"/>
        <v>0</v>
      </c>
      <c r="N134" s="13" t="b">
        <f t="shared" si="22"/>
        <v>1</v>
      </c>
      <c r="O134" s="6" t="s">
        <v>150</v>
      </c>
      <c r="P134" s="2">
        <v>0.028</v>
      </c>
      <c r="Q134" s="4">
        <f t="shared" si="23"/>
        <v>8.2</v>
      </c>
      <c r="R134" s="1">
        <f t="shared" si="24"/>
        <v>2.8635642126552705</v>
      </c>
      <c r="T134" s="6" t="s">
        <v>412</v>
      </c>
      <c r="U134" s="24">
        <v>133.94</v>
      </c>
      <c r="V134" s="3">
        <f t="shared" si="25"/>
        <v>11.573245007343447</v>
      </c>
      <c r="W134" s="25"/>
      <c r="X134" s="26"/>
      <c r="Y134" s="8"/>
      <c r="Z134" s="3">
        <f t="shared" si="26"/>
        <v>1.6397333328128545</v>
      </c>
      <c r="AA134" s="4">
        <f t="shared" si="27"/>
        <v>118.30985915492958</v>
      </c>
    </row>
    <row r="135" spans="1:27" ht="12.75">
      <c r="A135" s="5" t="s">
        <v>501</v>
      </c>
      <c r="B135" s="5" t="s">
        <v>502</v>
      </c>
      <c r="C135" s="5">
        <v>23</v>
      </c>
      <c r="D135" s="5">
        <v>3</v>
      </c>
      <c r="E135" s="5">
        <v>43</v>
      </c>
      <c r="F135" s="5" t="s">
        <v>96</v>
      </c>
      <c r="G135" s="5">
        <v>58</v>
      </c>
      <c r="H135" s="5">
        <v>50</v>
      </c>
      <c r="I135" s="5">
        <v>-7.9</v>
      </c>
      <c r="J135" s="5">
        <v>7.3</v>
      </c>
      <c r="K135" s="6" t="b">
        <f t="shared" si="19"/>
        <v>0</v>
      </c>
      <c r="L135" s="6" t="b">
        <f t="shared" si="20"/>
        <v>1</v>
      </c>
      <c r="M135" s="6" t="b">
        <f t="shared" si="21"/>
        <v>0</v>
      </c>
      <c r="N135" s="13" t="b">
        <f t="shared" si="22"/>
        <v>0</v>
      </c>
      <c r="O135" s="6" t="s">
        <v>150</v>
      </c>
      <c r="P135" s="2">
        <v>0.028</v>
      </c>
      <c r="Q135" s="4">
        <f t="shared" si="23"/>
        <v>115.7</v>
      </c>
      <c r="R135" s="1">
        <f t="shared" si="24"/>
        <v>10.756393447619885</v>
      </c>
      <c r="T135" s="6" t="s">
        <v>303</v>
      </c>
      <c r="U135" s="24">
        <v>134.02</v>
      </c>
      <c r="V135" s="3">
        <f t="shared" si="25"/>
        <v>11.576700738984316</v>
      </c>
      <c r="W135" s="25"/>
      <c r="X135" s="26"/>
      <c r="Y135" s="8"/>
      <c r="Z135" s="3">
        <f t="shared" si="26"/>
        <v>6.159322986006114</v>
      </c>
      <c r="AA135" s="4">
        <f t="shared" si="27"/>
        <v>118.30985915492958</v>
      </c>
    </row>
    <row r="136" spans="1:27" ht="12.75">
      <c r="A136" s="5" t="s">
        <v>38</v>
      </c>
      <c r="B136" s="5" t="s">
        <v>39</v>
      </c>
      <c r="C136" s="5">
        <v>7</v>
      </c>
      <c r="D136" s="5">
        <v>26</v>
      </c>
      <c r="E136" s="5">
        <v>57</v>
      </c>
      <c r="F136" s="5" t="s">
        <v>96</v>
      </c>
      <c r="G136" s="5">
        <v>22</v>
      </c>
      <c r="H136" s="5">
        <v>53</v>
      </c>
      <c r="I136" s="5">
        <v>37.8</v>
      </c>
      <c r="J136" s="5">
        <v>-4.8</v>
      </c>
      <c r="K136" s="6" t="b">
        <f t="shared" si="19"/>
        <v>0</v>
      </c>
      <c r="L136" s="6" t="b">
        <f t="shared" si="20"/>
        <v>0</v>
      </c>
      <c r="M136" s="6" t="b">
        <f t="shared" si="21"/>
        <v>1</v>
      </c>
      <c r="N136" s="13" t="b">
        <f t="shared" si="22"/>
        <v>0</v>
      </c>
      <c r="O136" s="6" t="s">
        <v>102</v>
      </c>
      <c r="P136" s="2">
        <v>0.028</v>
      </c>
      <c r="Q136" s="4">
        <f t="shared" si="23"/>
        <v>1451.8799999999997</v>
      </c>
      <c r="R136" s="1">
        <f t="shared" si="24"/>
        <v>38.10354314233782</v>
      </c>
      <c r="T136" s="6" t="s">
        <v>503</v>
      </c>
      <c r="U136" s="24">
        <v>134.8</v>
      </c>
      <c r="V136" s="3">
        <f t="shared" si="25"/>
        <v>11.610340218959994</v>
      </c>
      <c r="W136" s="25"/>
      <c r="X136" s="26"/>
      <c r="Y136" s="8"/>
      <c r="Z136" s="3">
        <f t="shared" si="26"/>
        <v>21.818840140773048</v>
      </c>
      <c r="AA136" s="4">
        <f t="shared" si="27"/>
        <v>118.30985915492958</v>
      </c>
    </row>
    <row r="137" spans="1:27" ht="12.75">
      <c r="A137" s="5" t="s">
        <v>40</v>
      </c>
      <c r="B137" s="5" t="s">
        <v>41</v>
      </c>
      <c r="C137" s="5">
        <v>9</v>
      </c>
      <c r="D137" s="5">
        <v>4</v>
      </c>
      <c r="E137" s="5">
        <v>54</v>
      </c>
      <c r="F137" s="5" t="s">
        <v>96</v>
      </c>
      <c r="G137" s="5">
        <v>33</v>
      </c>
      <c r="H137" s="5">
        <v>56</v>
      </c>
      <c r="I137" s="5">
        <v>14</v>
      </c>
      <c r="J137" s="5">
        <v>-52</v>
      </c>
      <c r="K137" s="6" t="b">
        <f t="shared" si="19"/>
        <v>0</v>
      </c>
      <c r="L137" s="6" t="b">
        <f t="shared" si="20"/>
        <v>0</v>
      </c>
      <c r="M137" s="6" t="b">
        <f t="shared" si="21"/>
        <v>1</v>
      </c>
      <c r="N137" s="13" t="b">
        <f t="shared" si="22"/>
        <v>0</v>
      </c>
      <c r="O137" s="6" t="s">
        <v>100</v>
      </c>
      <c r="P137" s="2">
        <v>0.028</v>
      </c>
      <c r="Q137" s="4">
        <f t="shared" si="23"/>
        <v>2900</v>
      </c>
      <c r="R137" s="1">
        <f t="shared" si="24"/>
        <v>53.85164807134504</v>
      </c>
      <c r="T137" s="6" t="s">
        <v>503</v>
      </c>
      <c r="U137" s="24">
        <v>135.14</v>
      </c>
      <c r="V137" s="3">
        <f t="shared" si="25"/>
        <v>11.624973118248489</v>
      </c>
      <c r="W137" s="25"/>
      <c r="X137" s="26"/>
      <c r="Y137" s="8"/>
      <c r="Z137" s="3">
        <f t="shared" si="26"/>
        <v>30.836515549135264</v>
      </c>
      <c r="AA137" s="4">
        <f t="shared" si="27"/>
        <v>118.30985915492958</v>
      </c>
    </row>
    <row r="138" spans="1:27" ht="12.75">
      <c r="A138" s="5" t="s">
        <v>172</v>
      </c>
      <c r="B138" s="5" t="s">
        <v>173</v>
      </c>
      <c r="C138" s="5">
        <v>7</v>
      </c>
      <c r="D138" s="5">
        <v>23</v>
      </c>
      <c r="E138" s="5">
        <v>35</v>
      </c>
      <c r="F138" s="5" t="s">
        <v>96</v>
      </c>
      <c r="G138" s="5">
        <v>26</v>
      </c>
      <c r="H138" s="5">
        <v>4</v>
      </c>
      <c r="I138" s="5">
        <v>-0.5</v>
      </c>
      <c r="J138" s="5">
        <v>-15.5</v>
      </c>
      <c r="K138" s="6" t="b">
        <f t="shared" si="19"/>
        <v>1</v>
      </c>
      <c r="L138" s="6" t="b">
        <f t="shared" si="20"/>
        <v>0</v>
      </c>
      <c r="M138" s="6" t="b">
        <f t="shared" si="21"/>
        <v>0</v>
      </c>
      <c r="N138" s="13" t="b">
        <f t="shared" si="22"/>
        <v>0</v>
      </c>
      <c r="O138" s="6" t="s">
        <v>102</v>
      </c>
      <c r="P138" s="2">
        <v>0.0286</v>
      </c>
      <c r="Q138" s="4">
        <f t="shared" si="23"/>
        <v>240.5</v>
      </c>
      <c r="R138" s="1">
        <f t="shared" si="24"/>
        <v>15.508062419270823</v>
      </c>
      <c r="T138" s="6" t="s">
        <v>143</v>
      </c>
      <c r="U138" s="24">
        <v>136.48</v>
      </c>
      <c r="V138" s="3">
        <f t="shared" si="25"/>
        <v>11.682465493208186</v>
      </c>
      <c r="W138" s="25"/>
      <c r="X138" s="26"/>
      <c r="Y138" s="8"/>
      <c r="Z138" s="3">
        <f t="shared" si="26"/>
        <v>9.070512812641455</v>
      </c>
      <c r="AA138" s="4">
        <f t="shared" si="27"/>
        <v>120.84507042253522</v>
      </c>
    </row>
    <row r="139" spans="1:27" ht="12.75">
      <c r="A139" s="5" t="s">
        <v>245</v>
      </c>
      <c r="B139" s="5" t="s">
        <v>246</v>
      </c>
      <c r="C139" s="5">
        <v>23</v>
      </c>
      <c r="D139" s="5">
        <v>27</v>
      </c>
      <c r="E139" s="5">
        <v>59</v>
      </c>
      <c r="F139" s="5" t="s">
        <v>96</v>
      </c>
      <c r="G139" s="5">
        <v>47</v>
      </c>
      <c r="H139" s="5">
        <v>2</v>
      </c>
      <c r="I139" s="5">
        <v>4.6</v>
      </c>
      <c r="J139" s="5">
        <v>-1.6</v>
      </c>
      <c r="K139" s="6" t="b">
        <f t="shared" si="19"/>
        <v>0</v>
      </c>
      <c r="L139" s="6" t="b">
        <f t="shared" si="20"/>
        <v>0</v>
      </c>
      <c r="M139" s="6" t="b">
        <f t="shared" si="21"/>
        <v>1</v>
      </c>
      <c r="N139" s="13" t="b">
        <f t="shared" si="22"/>
        <v>0</v>
      </c>
      <c r="O139" s="6" t="s">
        <v>100</v>
      </c>
      <c r="P139" s="2">
        <v>0.029</v>
      </c>
      <c r="Q139" s="4">
        <f t="shared" si="23"/>
        <v>23.72</v>
      </c>
      <c r="R139" s="1">
        <f t="shared" si="24"/>
        <v>4.870318264754368</v>
      </c>
      <c r="T139" s="6" t="s">
        <v>157</v>
      </c>
      <c r="U139" s="24">
        <v>137.93</v>
      </c>
      <c r="V139" s="3">
        <f t="shared" si="25"/>
        <v>11.744360348695029</v>
      </c>
      <c r="W139" s="25"/>
      <c r="X139" s="26"/>
      <c r="Y139" s="8"/>
      <c r="Z139" s="3">
        <f t="shared" si="26"/>
        <v>2.88844171115883</v>
      </c>
      <c r="AA139" s="4">
        <f t="shared" si="27"/>
        <v>122.53521126760563</v>
      </c>
    </row>
    <row r="140" spans="1:27" ht="12.75">
      <c r="A140" s="5" t="s">
        <v>274</v>
      </c>
      <c r="B140" s="5" t="s">
        <v>275</v>
      </c>
      <c r="C140" s="5">
        <v>15</v>
      </c>
      <c r="D140" s="5">
        <v>59</v>
      </c>
      <c r="E140" s="5">
        <v>46</v>
      </c>
      <c r="F140" s="5" t="s">
        <v>96</v>
      </c>
      <c r="G140" s="5">
        <v>48</v>
      </c>
      <c r="H140" s="5">
        <v>13</v>
      </c>
      <c r="I140" s="5">
        <v>9</v>
      </c>
      <c r="J140" s="5">
        <v>4</v>
      </c>
      <c r="K140" s="6" t="b">
        <f t="shared" si="19"/>
        <v>0</v>
      </c>
      <c r="L140" s="6" t="b">
        <f t="shared" si="20"/>
        <v>0</v>
      </c>
      <c r="M140" s="6" t="b">
        <f t="shared" si="21"/>
        <v>0</v>
      </c>
      <c r="N140" s="13" t="b">
        <f t="shared" si="22"/>
        <v>1</v>
      </c>
      <c r="O140" s="6" t="s">
        <v>102</v>
      </c>
      <c r="P140" s="2">
        <v>0.029</v>
      </c>
      <c r="Q140" s="4">
        <f t="shared" si="23"/>
        <v>97</v>
      </c>
      <c r="R140" s="1">
        <f t="shared" si="24"/>
        <v>9.848857801796104</v>
      </c>
      <c r="T140" s="6" t="s">
        <v>157</v>
      </c>
      <c r="U140" s="24">
        <v>139.22</v>
      </c>
      <c r="V140" s="3">
        <f t="shared" si="25"/>
        <v>11.799152511939152</v>
      </c>
      <c r="W140" s="25"/>
      <c r="X140" s="26"/>
      <c r="Y140" s="8"/>
      <c r="Z140" s="3">
        <f t="shared" si="26"/>
        <v>5.841066258000427</v>
      </c>
      <c r="AA140" s="4">
        <f t="shared" si="27"/>
        <v>122.53521126760563</v>
      </c>
    </row>
    <row r="141" spans="1:27" ht="12.75">
      <c r="A141" s="5" t="s">
        <v>331</v>
      </c>
      <c r="B141" s="5" t="s">
        <v>332</v>
      </c>
      <c r="C141" s="5">
        <v>11</v>
      </c>
      <c r="D141" s="5">
        <v>38</v>
      </c>
      <c r="E141" s="5">
        <v>2</v>
      </c>
      <c r="F141" s="5">
        <v>-32</v>
      </c>
      <c r="G141" s="5">
        <v>19</v>
      </c>
      <c r="H141" s="5">
        <v>51</v>
      </c>
      <c r="I141" s="5">
        <v>-21.8</v>
      </c>
      <c r="J141" s="5">
        <v>-18.7</v>
      </c>
      <c r="K141" s="6" t="b">
        <f t="shared" si="19"/>
        <v>1</v>
      </c>
      <c r="L141" s="6" t="b">
        <f t="shared" si="20"/>
        <v>0</v>
      </c>
      <c r="M141" s="6" t="b">
        <f t="shared" si="21"/>
        <v>0</v>
      </c>
      <c r="N141" s="13" t="b">
        <f t="shared" si="22"/>
        <v>0</v>
      </c>
      <c r="O141" s="6" t="s">
        <v>100</v>
      </c>
      <c r="P141" s="2">
        <v>0.029</v>
      </c>
      <c r="Q141" s="4">
        <f t="shared" si="23"/>
        <v>824.9300000000001</v>
      </c>
      <c r="R141" s="1">
        <f t="shared" si="24"/>
        <v>28.721594663249462</v>
      </c>
      <c r="T141" s="6" t="s">
        <v>255</v>
      </c>
      <c r="U141" s="24">
        <v>144.81</v>
      </c>
      <c r="V141" s="3">
        <f t="shared" si="25"/>
        <v>12.033702672078947</v>
      </c>
      <c r="W141" s="25"/>
      <c r="X141" s="26"/>
      <c r="Y141" s="8"/>
      <c r="Z141" s="3">
        <f t="shared" si="26"/>
        <v>17.033928282818426</v>
      </c>
      <c r="AA141" s="4">
        <f t="shared" si="27"/>
        <v>122.53521126760563</v>
      </c>
    </row>
    <row r="142" spans="1:27" ht="12.75">
      <c r="A142" s="5" t="s">
        <v>403</v>
      </c>
      <c r="B142" s="5" t="s">
        <v>404</v>
      </c>
      <c r="C142" s="5">
        <v>20</v>
      </c>
      <c r="D142" s="5">
        <v>45</v>
      </c>
      <c r="E142" s="5">
        <v>39</v>
      </c>
      <c r="F142" s="5">
        <v>-4</v>
      </c>
      <c r="G142" s="5">
        <v>57</v>
      </c>
      <c r="H142" s="5">
        <v>5</v>
      </c>
      <c r="I142" s="5">
        <v>-4.2</v>
      </c>
      <c r="J142" s="5">
        <v>27.1</v>
      </c>
      <c r="K142" s="6" t="b">
        <f t="shared" si="19"/>
        <v>0</v>
      </c>
      <c r="L142" s="6" t="b">
        <f t="shared" si="20"/>
        <v>1</v>
      </c>
      <c r="M142" s="6" t="b">
        <f t="shared" si="21"/>
        <v>0</v>
      </c>
      <c r="N142" s="13" t="b">
        <f t="shared" si="22"/>
        <v>0</v>
      </c>
      <c r="O142" s="6" t="s">
        <v>100</v>
      </c>
      <c r="P142" s="2">
        <v>0.029</v>
      </c>
      <c r="Q142" s="4">
        <f t="shared" si="23"/>
        <v>752.0500000000001</v>
      </c>
      <c r="R142" s="1">
        <f t="shared" si="24"/>
        <v>27.423530042647684</v>
      </c>
      <c r="T142" s="6" t="s">
        <v>303</v>
      </c>
      <c r="U142" s="24">
        <v>146.9</v>
      </c>
      <c r="V142" s="3">
        <f t="shared" si="25"/>
        <v>12.120231020900551</v>
      </c>
      <c r="W142" s="25"/>
      <c r="X142" s="26"/>
      <c r="Y142" s="8"/>
      <c r="Z142" s="3">
        <f t="shared" si="26"/>
        <v>16.26408454980012</v>
      </c>
      <c r="AA142" s="4">
        <f t="shared" si="27"/>
        <v>122.53521126760563</v>
      </c>
    </row>
    <row r="143" spans="1:27" ht="12.75">
      <c r="A143" s="5" t="s">
        <v>12</v>
      </c>
      <c r="B143" s="5" t="s">
        <v>95</v>
      </c>
      <c r="C143" s="5">
        <v>10</v>
      </c>
      <c r="D143" s="5">
        <v>14</v>
      </c>
      <c r="E143" s="5">
        <v>35</v>
      </c>
      <c r="F143" s="5" t="s">
        <v>96</v>
      </c>
      <c r="G143" s="5">
        <v>52</v>
      </c>
      <c r="H143" s="5">
        <v>6</v>
      </c>
      <c r="I143" s="5">
        <v>8</v>
      </c>
      <c r="J143" s="5">
        <v>-7</v>
      </c>
      <c r="K143" s="6" t="b">
        <f t="shared" si="19"/>
        <v>0</v>
      </c>
      <c r="L143" s="6" t="b">
        <f t="shared" si="20"/>
        <v>0</v>
      </c>
      <c r="M143" s="6" t="b">
        <f t="shared" si="21"/>
        <v>1</v>
      </c>
      <c r="N143" s="13" t="b">
        <f t="shared" si="22"/>
        <v>0</v>
      </c>
      <c r="O143" s="6" t="s">
        <v>100</v>
      </c>
      <c r="P143" s="2">
        <v>0.029</v>
      </c>
      <c r="Q143" s="4">
        <f t="shared" si="23"/>
        <v>113</v>
      </c>
      <c r="R143" s="1">
        <f t="shared" si="24"/>
        <v>10.63014581273465</v>
      </c>
      <c r="T143" s="6" t="s">
        <v>363</v>
      </c>
      <c r="U143" s="24">
        <v>149</v>
      </c>
      <c r="V143" s="3">
        <f t="shared" si="25"/>
        <v>12.206555615733702</v>
      </c>
      <c r="W143" s="25"/>
      <c r="X143" s="26"/>
      <c r="Y143" s="8"/>
      <c r="Z143" s="3">
        <f t="shared" si="26"/>
        <v>6.304425068769445</v>
      </c>
      <c r="AA143" s="4">
        <f t="shared" si="27"/>
        <v>122.53521126760563</v>
      </c>
    </row>
    <row r="144" spans="1:27" ht="12.75">
      <c r="A144" s="5" t="s">
        <v>395</v>
      </c>
      <c r="B144" s="5" t="s">
        <v>396</v>
      </c>
      <c r="C144" s="5">
        <v>15</v>
      </c>
      <c r="D144" s="5">
        <v>47</v>
      </c>
      <c r="E144" s="5">
        <v>1</v>
      </c>
      <c r="F144" s="5">
        <v>0</v>
      </c>
      <c r="G144" s="5">
        <v>59</v>
      </c>
      <c r="H144" s="5">
        <v>26</v>
      </c>
      <c r="I144" s="5">
        <v>-18</v>
      </c>
      <c r="J144" s="5">
        <v>-5</v>
      </c>
      <c r="K144" s="6" t="b">
        <f t="shared" si="19"/>
        <v>1</v>
      </c>
      <c r="L144" s="6" t="b">
        <f t="shared" si="20"/>
        <v>0</v>
      </c>
      <c r="M144" s="6" t="b">
        <f t="shared" si="21"/>
        <v>0</v>
      </c>
      <c r="N144" s="13" t="b">
        <f t="shared" si="22"/>
        <v>0</v>
      </c>
      <c r="O144" s="6" t="s">
        <v>100</v>
      </c>
      <c r="P144" s="2">
        <v>0.0298</v>
      </c>
      <c r="Q144" s="4">
        <f t="shared" si="23"/>
        <v>349</v>
      </c>
      <c r="R144" s="1">
        <f t="shared" si="24"/>
        <v>18.681541692269406</v>
      </c>
      <c r="T144" s="6" t="s">
        <v>303</v>
      </c>
      <c r="U144" s="24">
        <v>149.65</v>
      </c>
      <c r="V144" s="3">
        <f t="shared" si="25"/>
        <v>12.23315167894194</v>
      </c>
      <c r="W144" s="25"/>
      <c r="X144" s="26"/>
      <c r="Y144" s="8"/>
      <c r="Z144" s="3">
        <f t="shared" si="26"/>
        <v>11.38511037194113</v>
      </c>
      <c r="AA144" s="4">
        <f t="shared" si="27"/>
        <v>125.91549295774648</v>
      </c>
    </row>
    <row r="145" spans="1:27" ht="12.75">
      <c r="A145" s="5" t="s">
        <v>137</v>
      </c>
      <c r="B145" s="5" t="s">
        <v>138</v>
      </c>
      <c r="C145" s="5">
        <v>16</v>
      </c>
      <c r="D145" s="5">
        <v>6</v>
      </c>
      <c r="E145" s="5">
        <v>0</v>
      </c>
      <c r="F145" s="5" t="s">
        <v>96</v>
      </c>
      <c r="G145" s="5">
        <v>11</v>
      </c>
      <c r="H145" s="5">
        <v>48</v>
      </c>
      <c r="I145" s="5">
        <v>-2</v>
      </c>
      <c r="J145" s="5">
        <v>20</v>
      </c>
      <c r="K145" s="6" t="b">
        <f t="shared" si="19"/>
        <v>0</v>
      </c>
      <c r="L145" s="6" t="b">
        <f t="shared" si="20"/>
        <v>1</v>
      </c>
      <c r="M145" s="6" t="b">
        <f t="shared" si="21"/>
        <v>0</v>
      </c>
      <c r="N145" s="13" t="b">
        <f t="shared" si="22"/>
        <v>0</v>
      </c>
      <c r="O145" s="6" t="s">
        <v>100</v>
      </c>
      <c r="P145" s="2">
        <v>0.03</v>
      </c>
      <c r="Q145" s="4">
        <f t="shared" si="23"/>
        <v>404</v>
      </c>
      <c r="R145" s="1">
        <f t="shared" si="24"/>
        <v>20.09975124224178</v>
      </c>
      <c r="T145" s="6" t="s">
        <v>139</v>
      </c>
      <c r="U145" s="24">
        <v>150.49</v>
      </c>
      <c r="V145" s="3">
        <f t="shared" si="25"/>
        <v>12.267436570041845</v>
      </c>
      <c r="W145" s="25"/>
      <c r="X145" s="26"/>
      <c r="Y145" s="8"/>
      <c r="Z145" s="3">
        <f t="shared" si="26"/>
        <v>12.33162202974721</v>
      </c>
      <c r="AA145" s="4">
        <f t="shared" si="27"/>
        <v>126.7605633802817</v>
      </c>
    </row>
    <row r="146" spans="1:27" ht="12.75">
      <c r="A146" s="5" t="s">
        <v>162</v>
      </c>
      <c r="B146" s="5" t="s">
        <v>95</v>
      </c>
      <c r="C146" s="5">
        <v>14</v>
      </c>
      <c r="D146" s="5">
        <v>7</v>
      </c>
      <c r="E146" s="5">
        <v>27</v>
      </c>
      <c r="F146" s="5" t="s">
        <v>96</v>
      </c>
      <c r="G146" s="5">
        <v>26</v>
      </c>
      <c r="H146" s="5">
        <v>6</v>
      </c>
      <c r="I146" s="5">
        <v>-1.4</v>
      </c>
      <c r="J146" s="5">
        <v>-9.4</v>
      </c>
      <c r="K146" s="6" t="b">
        <f t="shared" si="19"/>
        <v>1</v>
      </c>
      <c r="L146" s="6" t="b">
        <f t="shared" si="20"/>
        <v>0</v>
      </c>
      <c r="M146" s="6" t="b">
        <f t="shared" si="21"/>
        <v>0</v>
      </c>
      <c r="N146" s="13" t="b">
        <f t="shared" si="22"/>
        <v>0</v>
      </c>
      <c r="O146" s="6" t="s">
        <v>100</v>
      </c>
      <c r="P146" s="2">
        <v>0.03</v>
      </c>
      <c r="Q146" s="4">
        <f t="shared" si="23"/>
        <v>90.32000000000001</v>
      </c>
      <c r="R146" s="1">
        <f t="shared" si="24"/>
        <v>9.503683496413379</v>
      </c>
      <c r="T146" s="6" t="s">
        <v>98</v>
      </c>
      <c r="U146" s="24">
        <v>151.7</v>
      </c>
      <c r="V146" s="3">
        <f t="shared" si="25"/>
        <v>12.31665539016173</v>
      </c>
      <c r="W146" s="25"/>
      <c r="X146" s="26"/>
      <c r="Y146" s="8"/>
      <c r="Z146" s="3">
        <f t="shared" si="26"/>
        <v>5.830710607095306</v>
      </c>
      <c r="AA146" s="4">
        <f t="shared" si="27"/>
        <v>126.7605633802817</v>
      </c>
    </row>
    <row r="147" spans="1:27" ht="12.75">
      <c r="A147" s="5" t="s">
        <v>284</v>
      </c>
      <c r="B147" s="5" t="s">
        <v>285</v>
      </c>
      <c r="C147" s="5">
        <v>16</v>
      </c>
      <c r="D147" s="5">
        <v>21</v>
      </c>
      <c r="E147" s="5">
        <v>21</v>
      </c>
      <c r="F147" s="5" t="s">
        <v>96</v>
      </c>
      <c r="G147" s="5">
        <v>48</v>
      </c>
      <c r="H147" s="5">
        <v>10</v>
      </c>
      <c r="I147" s="5">
        <v>-28.6</v>
      </c>
      <c r="J147" s="5">
        <v>7.8</v>
      </c>
      <c r="K147" s="6" t="b">
        <f t="shared" si="19"/>
        <v>0</v>
      </c>
      <c r="L147" s="6" t="b">
        <f t="shared" si="20"/>
        <v>1</v>
      </c>
      <c r="M147" s="6" t="b">
        <f t="shared" si="21"/>
        <v>0</v>
      </c>
      <c r="N147" s="13" t="b">
        <f t="shared" si="22"/>
        <v>0</v>
      </c>
      <c r="O147" s="6" t="s">
        <v>102</v>
      </c>
      <c r="P147" s="2">
        <v>0.03</v>
      </c>
      <c r="Q147" s="4">
        <f t="shared" si="23"/>
        <v>878.8000000000001</v>
      </c>
      <c r="R147" s="1">
        <f t="shared" si="24"/>
        <v>29.64456105257759</v>
      </c>
      <c r="T147" s="6" t="s">
        <v>157</v>
      </c>
      <c r="U147" s="24">
        <v>152.69</v>
      </c>
      <c r="V147" s="3">
        <f t="shared" si="25"/>
        <v>12.35677951571525</v>
      </c>
      <c r="W147" s="25"/>
      <c r="X147" s="26"/>
      <c r="Y147" s="8"/>
      <c r="Z147" s="3">
        <f t="shared" si="26"/>
        <v>18.187564499299715</v>
      </c>
      <c r="AA147" s="4">
        <f t="shared" si="27"/>
        <v>126.7605633802817</v>
      </c>
    </row>
    <row r="148" spans="1:27" ht="12.75">
      <c r="A148" s="5" t="s">
        <v>288</v>
      </c>
      <c r="B148" s="5" t="s">
        <v>95</v>
      </c>
      <c r="C148" s="5">
        <v>17</v>
      </c>
      <c r="D148" s="5">
        <v>1</v>
      </c>
      <c r="E148" s="5">
        <v>4</v>
      </c>
      <c r="F148" s="5" t="s">
        <v>96</v>
      </c>
      <c r="G148" s="5">
        <v>28</v>
      </c>
      <c r="H148" s="5">
        <v>45</v>
      </c>
      <c r="I148" s="5">
        <v>13.4</v>
      </c>
      <c r="J148" s="5">
        <v>7</v>
      </c>
      <c r="K148" s="6" t="b">
        <f t="shared" si="19"/>
        <v>0</v>
      </c>
      <c r="L148" s="6" t="b">
        <f t="shared" si="20"/>
        <v>0</v>
      </c>
      <c r="M148" s="6" t="b">
        <f t="shared" si="21"/>
        <v>0</v>
      </c>
      <c r="N148" s="13" t="b">
        <f t="shared" si="22"/>
        <v>1</v>
      </c>
      <c r="O148" s="6" t="s">
        <v>118</v>
      </c>
      <c r="P148" s="2">
        <v>0.03</v>
      </c>
      <c r="Q148" s="4">
        <f t="shared" si="23"/>
        <v>228.56</v>
      </c>
      <c r="R148" s="1">
        <f t="shared" si="24"/>
        <v>15.118200951171406</v>
      </c>
      <c r="T148" s="6" t="s">
        <v>183</v>
      </c>
      <c r="U148" s="24">
        <v>156.34</v>
      </c>
      <c r="V148" s="3">
        <f t="shared" si="25"/>
        <v>12.503599481749246</v>
      </c>
      <c r="W148" s="25"/>
      <c r="X148" s="26"/>
      <c r="Y148" s="8"/>
      <c r="Z148" s="3">
        <f t="shared" si="26"/>
        <v>9.275335682155301</v>
      </c>
      <c r="AA148" s="4">
        <f t="shared" si="27"/>
        <v>126.7605633802817</v>
      </c>
    </row>
    <row r="149" spans="1:27" ht="12.75">
      <c r="A149" s="5" t="s">
        <v>291</v>
      </c>
      <c r="B149" s="5" t="s">
        <v>292</v>
      </c>
      <c r="C149" s="5">
        <v>23</v>
      </c>
      <c r="D149" s="5">
        <v>47</v>
      </c>
      <c r="E149" s="5">
        <v>25</v>
      </c>
      <c r="F149" s="5" t="s">
        <v>96</v>
      </c>
      <c r="G149" s="5">
        <v>23</v>
      </c>
      <c r="H149" s="5">
        <v>16</v>
      </c>
      <c r="I149" s="5">
        <v>-21.2</v>
      </c>
      <c r="J149" s="5">
        <v>-8.4</v>
      </c>
      <c r="K149" s="6" t="b">
        <f t="shared" si="19"/>
        <v>1</v>
      </c>
      <c r="L149" s="6" t="b">
        <f t="shared" si="20"/>
        <v>0</v>
      </c>
      <c r="M149" s="6" t="b">
        <f t="shared" si="21"/>
        <v>0</v>
      </c>
      <c r="N149" s="13" t="b">
        <f t="shared" si="22"/>
        <v>0</v>
      </c>
      <c r="O149" s="6" t="s">
        <v>100</v>
      </c>
      <c r="P149" s="2">
        <v>0.03</v>
      </c>
      <c r="Q149" s="4">
        <f t="shared" si="23"/>
        <v>520</v>
      </c>
      <c r="R149" s="1">
        <f t="shared" si="24"/>
        <v>22.80350850198276</v>
      </c>
      <c r="T149" s="6" t="s">
        <v>157</v>
      </c>
      <c r="U149" s="24">
        <v>158.77</v>
      </c>
      <c r="V149" s="3">
        <f t="shared" si="25"/>
        <v>12.600396819148198</v>
      </c>
      <c r="W149" s="25"/>
      <c r="X149" s="26"/>
      <c r="Y149" s="8"/>
      <c r="Z149" s="3">
        <f t="shared" si="26"/>
        <v>13.990434230230548</v>
      </c>
      <c r="AA149" s="4">
        <f t="shared" si="27"/>
        <v>126.7605633802817</v>
      </c>
    </row>
    <row r="150" spans="1:27" ht="12.75">
      <c r="A150" s="5" t="s">
        <v>318</v>
      </c>
      <c r="B150" s="5" t="s">
        <v>319</v>
      </c>
      <c r="C150" s="5">
        <v>10</v>
      </c>
      <c r="D150" s="5">
        <v>11</v>
      </c>
      <c r="E150" s="5">
        <v>57</v>
      </c>
      <c r="F150" s="5" t="s">
        <v>96</v>
      </c>
      <c r="G150" s="5">
        <v>52</v>
      </c>
      <c r="H150" s="5">
        <v>3</v>
      </c>
      <c r="I150" s="5">
        <v>10</v>
      </c>
      <c r="J150" s="5">
        <v>7.7</v>
      </c>
      <c r="K150" s="6" t="b">
        <f t="shared" si="19"/>
        <v>0</v>
      </c>
      <c r="L150" s="6" t="b">
        <f t="shared" si="20"/>
        <v>0</v>
      </c>
      <c r="M150" s="6" t="b">
        <f t="shared" si="21"/>
        <v>0</v>
      </c>
      <c r="N150" s="13" t="b">
        <f t="shared" si="22"/>
        <v>1</v>
      </c>
      <c r="O150" s="6" t="s">
        <v>102</v>
      </c>
      <c r="P150" s="2">
        <v>0.03</v>
      </c>
      <c r="Q150" s="4">
        <f t="shared" si="23"/>
        <v>159.29000000000002</v>
      </c>
      <c r="R150" s="1">
        <f t="shared" si="24"/>
        <v>12.621014222319854</v>
      </c>
      <c r="T150" s="6" t="s">
        <v>183</v>
      </c>
      <c r="U150" s="24">
        <v>159.29</v>
      </c>
      <c r="V150" s="3">
        <f t="shared" si="25"/>
        <v>12.621014222319852</v>
      </c>
      <c r="W150" s="25"/>
      <c r="X150" s="26"/>
      <c r="Y150" s="8"/>
      <c r="Z150" s="3">
        <f t="shared" si="26"/>
        <v>7.743258866538772</v>
      </c>
      <c r="AA150" s="4">
        <f t="shared" si="27"/>
        <v>126.7605633802817</v>
      </c>
    </row>
    <row r="151" spans="1:27" ht="12.75">
      <c r="A151" s="5" t="s">
        <v>327</v>
      </c>
      <c r="B151" s="5" t="s">
        <v>328</v>
      </c>
      <c r="C151" s="5">
        <v>14</v>
      </c>
      <c r="D151" s="5">
        <v>26</v>
      </c>
      <c r="E151" s="5">
        <v>17</v>
      </c>
      <c r="F151" s="5" t="s">
        <v>96</v>
      </c>
      <c r="G151" s="5">
        <v>14</v>
      </c>
      <c r="H151" s="5">
        <v>56</v>
      </c>
      <c r="I151" s="5">
        <v>9.3</v>
      </c>
      <c r="J151" s="5">
        <v>10.3</v>
      </c>
      <c r="K151" s="6" t="b">
        <f t="shared" si="19"/>
        <v>0</v>
      </c>
      <c r="L151" s="6" t="b">
        <f t="shared" si="20"/>
        <v>0</v>
      </c>
      <c r="M151" s="6" t="b">
        <f t="shared" si="21"/>
        <v>0</v>
      </c>
      <c r="N151" s="13" t="b">
        <f t="shared" si="22"/>
        <v>1</v>
      </c>
      <c r="O151" s="6" t="s">
        <v>100</v>
      </c>
      <c r="P151" s="2">
        <v>0.03</v>
      </c>
      <c r="Q151" s="4">
        <f t="shared" si="23"/>
        <v>192.58000000000004</v>
      </c>
      <c r="R151" s="1">
        <f t="shared" si="24"/>
        <v>13.877319625922004</v>
      </c>
      <c r="T151" s="6" t="s">
        <v>303</v>
      </c>
      <c r="U151" s="24">
        <v>171.86</v>
      </c>
      <c r="V151" s="3">
        <f t="shared" si="25"/>
        <v>13.109538512091111</v>
      </c>
      <c r="W151" s="25"/>
      <c r="X151" s="26"/>
      <c r="Y151" s="8"/>
      <c r="Z151" s="3">
        <f t="shared" si="26"/>
        <v>8.514028773312148</v>
      </c>
      <c r="AA151" s="4">
        <f t="shared" si="27"/>
        <v>126.7605633802817</v>
      </c>
    </row>
    <row r="152" spans="1:27" ht="12.75">
      <c r="A152" s="5" t="s">
        <v>383</v>
      </c>
      <c r="B152" s="5" t="s">
        <v>95</v>
      </c>
      <c r="C152" s="5">
        <v>14</v>
      </c>
      <c r="D152" s="5">
        <v>2</v>
      </c>
      <c r="E152" s="5">
        <v>3</v>
      </c>
      <c r="F152" s="5">
        <v>-10</v>
      </c>
      <c r="G152" s="5">
        <v>35</v>
      </c>
      <c r="H152" s="5">
        <v>24</v>
      </c>
      <c r="I152" s="5">
        <v>-7.4</v>
      </c>
      <c r="J152" s="5">
        <v>2.9</v>
      </c>
      <c r="K152" s="6" t="b">
        <f t="shared" si="19"/>
        <v>0</v>
      </c>
      <c r="L152" s="6" t="b">
        <f t="shared" si="20"/>
        <v>1</v>
      </c>
      <c r="M152" s="6" t="b">
        <f t="shared" si="21"/>
        <v>0</v>
      </c>
      <c r="N152" s="13" t="b">
        <f t="shared" si="22"/>
        <v>0</v>
      </c>
      <c r="O152" s="6" t="s">
        <v>100</v>
      </c>
      <c r="P152" s="2">
        <v>0.03</v>
      </c>
      <c r="Q152" s="4">
        <f t="shared" si="23"/>
        <v>63.17</v>
      </c>
      <c r="R152" s="1">
        <f t="shared" si="24"/>
        <v>7.947955712005446</v>
      </c>
      <c r="T152" s="6" t="s">
        <v>264</v>
      </c>
      <c r="U152" s="24">
        <v>173.62</v>
      </c>
      <c r="V152" s="3">
        <f t="shared" si="25"/>
        <v>13.176494222667879</v>
      </c>
      <c r="W152" s="25"/>
      <c r="X152" s="26"/>
      <c r="Y152" s="8"/>
      <c r="Z152" s="3">
        <f t="shared" si="26"/>
        <v>4.876238743872637</v>
      </c>
      <c r="AA152" s="4">
        <f t="shared" si="27"/>
        <v>126.7605633802817</v>
      </c>
    </row>
    <row r="153" spans="1:27" ht="12.75">
      <c r="A153" s="5" t="s">
        <v>413</v>
      </c>
      <c r="B153" s="5" t="s">
        <v>414</v>
      </c>
      <c r="C153" s="5">
        <v>20</v>
      </c>
      <c r="D153" s="5">
        <v>56</v>
      </c>
      <c r="E153" s="5">
        <v>30</v>
      </c>
      <c r="F153" s="5">
        <v>-18</v>
      </c>
      <c r="G153" s="5">
        <v>33</v>
      </c>
      <c r="H153" s="5">
        <v>34</v>
      </c>
      <c r="I153" s="5">
        <v>24.8</v>
      </c>
      <c r="J153" s="5">
        <v>8.1</v>
      </c>
      <c r="K153" s="6" t="b">
        <f t="shared" si="19"/>
        <v>0</v>
      </c>
      <c r="L153" s="6" t="b">
        <f t="shared" si="20"/>
        <v>0</v>
      </c>
      <c r="M153" s="6" t="b">
        <f t="shared" si="21"/>
        <v>0</v>
      </c>
      <c r="N153" s="13" t="b">
        <f t="shared" si="22"/>
        <v>1</v>
      </c>
      <c r="O153" s="6" t="s">
        <v>100</v>
      </c>
      <c r="P153" s="2">
        <v>0.03</v>
      </c>
      <c r="Q153" s="4">
        <f t="shared" si="23"/>
        <v>680.6500000000001</v>
      </c>
      <c r="R153" s="1">
        <f t="shared" si="24"/>
        <v>26.089269824968273</v>
      </c>
      <c r="T153" s="6" t="s">
        <v>157</v>
      </c>
      <c r="U153" s="24">
        <v>174.29</v>
      </c>
      <c r="V153" s="3">
        <f t="shared" si="25"/>
        <v>13.201893803541974</v>
      </c>
      <c r="W153" s="25"/>
      <c r="X153" s="26"/>
      <c r="Y153" s="8"/>
      <c r="Z153" s="3">
        <f t="shared" si="26"/>
        <v>16.0063182193749</v>
      </c>
      <c r="AA153" s="4">
        <f t="shared" si="27"/>
        <v>126.7605633802817</v>
      </c>
    </row>
    <row r="154" spans="1:27" ht="12.75">
      <c r="A154" s="5" t="s">
        <v>421</v>
      </c>
      <c r="B154" s="5" t="s">
        <v>95</v>
      </c>
      <c r="C154" s="5">
        <v>2</v>
      </c>
      <c r="D154" s="5">
        <v>31</v>
      </c>
      <c r="E154" s="5">
        <v>45</v>
      </c>
      <c r="F154" s="5" t="s">
        <v>96</v>
      </c>
      <c r="G154" s="5">
        <v>16</v>
      </c>
      <c r="H154" s="5">
        <v>40</v>
      </c>
      <c r="I154" s="5">
        <v>-7</v>
      </c>
      <c r="J154" s="5">
        <v>-6</v>
      </c>
      <c r="K154" s="6" t="b">
        <f t="shared" si="19"/>
        <v>1</v>
      </c>
      <c r="L154" s="6" t="b">
        <f t="shared" si="20"/>
        <v>0</v>
      </c>
      <c r="M154" s="6" t="b">
        <f t="shared" si="21"/>
        <v>0</v>
      </c>
      <c r="N154" s="13" t="b">
        <f t="shared" si="22"/>
        <v>0</v>
      </c>
      <c r="O154" s="6" t="s">
        <v>100</v>
      </c>
      <c r="P154" s="2">
        <v>0.03</v>
      </c>
      <c r="Q154" s="4">
        <f t="shared" si="23"/>
        <v>85</v>
      </c>
      <c r="R154" s="1">
        <f t="shared" si="24"/>
        <v>9.219544457292887</v>
      </c>
      <c r="T154" s="6" t="s">
        <v>412</v>
      </c>
      <c r="U154" s="24">
        <v>178</v>
      </c>
      <c r="V154" s="3">
        <f t="shared" si="25"/>
        <v>13.341664064126334</v>
      </c>
      <c r="W154" s="25"/>
      <c r="X154" s="26"/>
      <c r="Y154" s="8"/>
      <c r="Z154" s="3">
        <f t="shared" si="26"/>
        <v>5.656385303657439</v>
      </c>
      <c r="AA154" s="4">
        <f t="shared" si="27"/>
        <v>126.7605633802817</v>
      </c>
    </row>
    <row r="155" spans="1:27" ht="12.75">
      <c r="A155" s="5" t="s">
        <v>455</v>
      </c>
      <c r="B155" s="5" t="s">
        <v>95</v>
      </c>
      <c r="C155" s="5">
        <v>4</v>
      </c>
      <c r="D155" s="5">
        <v>43</v>
      </c>
      <c r="E155" s="5">
        <v>9</v>
      </c>
      <c r="F155" s="5" t="s">
        <v>96</v>
      </c>
      <c r="G155" s="5">
        <v>46</v>
      </c>
      <c r="H155" s="5">
        <v>0</v>
      </c>
      <c r="I155" s="5">
        <v>7</v>
      </c>
      <c r="J155" s="5">
        <v>7.1</v>
      </c>
      <c r="K155" s="6" t="b">
        <f t="shared" si="19"/>
        <v>0</v>
      </c>
      <c r="L155" s="6" t="b">
        <f t="shared" si="20"/>
        <v>0</v>
      </c>
      <c r="M155" s="6" t="b">
        <f t="shared" si="21"/>
        <v>0</v>
      </c>
      <c r="N155" s="13" t="b">
        <f t="shared" si="22"/>
        <v>1</v>
      </c>
      <c r="O155" s="6" t="s">
        <v>100</v>
      </c>
      <c r="P155" s="2">
        <v>0.03</v>
      </c>
      <c r="Q155" s="4">
        <f t="shared" si="23"/>
        <v>99.41</v>
      </c>
      <c r="R155" s="1">
        <f t="shared" si="24"/>
        <v>9.970456358662826</v>
      </c>
      <c r="T155" s="6" t="s">
        <v>303</v>
      </c>
      <c r="U155" s="24">
        <v>182.12</v>
      </c>
      <c r="V155" s="3">
        <f t="shared" si="25"/>
        <v>13.495184326269872</v>
      </c>
      <c r="W155" s="25"/>
      <c r="X155" s="26"/>
      <c r="Y155" s="8"/>
      <c r="Z155" s="3">
        <f t="shared" si="26"/>
        <v>6.1170856194838406</v>
      </c>
      <c r="AA155" s="4">
        <f t="shared" si="27"/>
        <v>126.7605633802817</v>
      </c>
    </row>
    <row r="156" spans="1:27" ht="12.75">
      <c r="A156" s="5" t="s">
        <v>460</v>
      </c>
      <c r="B156" s="5" t="s">
        <v>95</v>
      </c>
      <c r="C156" s="5">
        <v>9</v>
      </c>
      <c r="D156" s="5">
        <v>50</v>
      </c>
      <c r="E156" s="5">
        <v>53</v>
      </c>
      <c r="F156" s="5">
        <v>-21</v>
      </c>
      <c r="G156" s="5">
        <v>51</v>
      </c>
      <c r="H156" s="5">
        <v>10</v>
      </c>
      <c r="I156" s="5">
        <v>-0.9</v>
      </c>
      <c r="J156" s="5">
        <v>0.7</v>
      </c>
      <c r="K156" s="6" t="b">
        <f t="shared" si="19"/>
        <v>0</v>
      </c>
      <c r="L156" s="6" t="b">
        <f t="shared" si="20"/>
        <v>1</v>
      </c>
      <c r="M156" s="6" t="b">
        <f t="shared" si="21"/>
        <v>0</v>
      </c>
      <c r="N156" s="13" t="b">
        <f t="shared" si="22"/>
        <v>0</v>
      </c>
      <c r="O156" s="6" t="s">
        <v>100</v>
      </c>
      <c r="P156" s="2">
        <v>0.03</v>
      </c>
      <c r="Q156" s="4">
        <f t="shared" si="23"/>
        <v>1.3</v>
      </c>
      <c r="R156" s="1">
        <f t="shared" si="24"/>
        <v>1.140175425099138</v>
      </c>
      <c r="T156" s="6" t="s">
        <v>412</v>
      </c>
      <c r="U156" s="24">
        <v>184.05</v>
      </c>
      <c r="V156" s="3">
        <f t="shared" si="25"/>
        <v>13.566502865514016</v>
      </c>
      <c r="W156" s="25"/>
      <c r="X156" s="26"/>
      <c r="Y156" s="8"/>
      <c r="Z156" s="3">
        <f t="shared" si="26"/>
        <v>0.6995217115115275</v>
      </c>
      <c r="AA156" s="4">
        <f t="shared" si="27"/>
        <v>126.7605633802817</v>
      </c>
    </row>
    <row r="157" spans="1:27" ht="12.75">
      <c r="A157" s="5" t="s">
        <v>472</v>
      </c>
      <c r="B157" s="5" t="s">
        <v>422</v>
      </c>
      <c r="C157" s="5">
        <v>20</v>
      </c>
      <c r="D157" s="5">
        <v>47</v>
      </c>
      <c r="E157" s="5">
        <v>18</v>
      </c>
      <c r="F157" s="5" t="s">
        <v>96</v>
      </c>
      <c r="G157" s="5">
        <v>18</v>
      </c>
      <c r="H157" s="5">
        <v>43</v>
      </c>
      <c r="I157" s="5">
        <v>-32</v>
      </c>
      <c r="J157" s="5">
        <v>23</v>
      </c>
      <c r="K157" s="6" t="b">
        <f t="shared" si="19"/>
        <v>0</v>
      </c>
      <c r="L157" s="6" t="b">
        <f t="shared" si="20"/>
        <v>1</v>
      </c>
      <c r="M157" s="6" t="b">
        <f t="shared" si="21"/>
        <v>0</v>
      </c>
      <c r="N157" s="13" t="b">
        <f t="shared" si="22"/>
        <v>0</v>
      </c>
      <c r="O157" s="6" t="s">
        <v>100</v>
      </c>
      <c r="P157" s="2">
        <v>0.03</v>
      </c>
      <c r="Q157" s="4">
        <f t="shared" si="23"/>
        <v>1553</v>
      </c>
      <c r="R157" s="1">
        <f t="shared" si="24"/>
        <v>39.408120990476064</v>
      </c>
      <c r="T157" s="6" t="s">
        <v>303</v>
      </c>
      <c r="U157" s="24">
        <v>186.29</v>
      </c>
      <c r="V157" s="3">
        <f t="shared" si="25"/>
        <v>13.648809471891678</v>
      </c>
      <c r="W157" s="25"/>
      <c r="X157" s="26"/>
      <c r="Y157" s="8"/>
      <c r="Z157" s="3">
        <f t="shared" si="26"/>
        <v>24.177714793593484</v>
      </c>
      <c r="AA157" s="4">
        <f t="shared" si="27"/>
        <v>126.7605633802817</v>
      </c>
    </row>
    <row r="158" spans="1:27" ht="12.75">
      <c r="A158" s="5" t="s">
        <v>499</v>
      </c>
      <c r="B158" s="5" t="s">
        <v>500</v>
      </c>
      <c r="C158" s="5">
        <v>4</v>
      </c>
      <c r="D158" s="5">
        <v>16</v>
      </c>
      <c r="E158" s="5">
        <v>37</v>
      </c>
      <c r="F158" s="5">
        <v>-12</v>
      </c>
      <c r="G158" s="5">
        <v>23</v>
      </c>
      <c r="H158" s="5">
        <v>33</v>
      </c>
      <c r="I158" s="5">
        <v>21.9</v>
      </c>
      <c r="J158" s="5">
        <v>12.4</v>
      </c>
      <c r="K158" s="6" t="b">
        <f t="shared" si="19"/>
        <v>0</v>
      </c>
      <c r="L158" s="6" t="b">
        <f t="shared" si="20"/>
        <v>0</v>
      </c>
      <c r="M158" s="6" t="b">
        <f t="shared" si="21"/>
        <v>0</v>
      </c>
      <c r="N158" s="13" t="b">
        <f t="shared" si="22"/>
        <v>1</v>
      </c>
      <c r="O158" s="6" t="s">
        <v>118</v>
      </c>
      <c r="P158" s="2">
        <v>0.03</v>
      </c>
      <c r="Q158" s="4">
        <f t="shared" si="23"/>
        <v>633.37</v>
      </c>
      <c r="R158" s="1">
        <f t="shared" si="24"/>
        <v>25.16684326648855</v>
      </c>
      <c r="T158" s="6" t="s">
        <v>303</v>
      </c>
      <c r="U158" s="24">
        <v>186.5</v>
      </c>
      <c r="V158" s="3">
        <f t="shared" si="25"/>
        <v>13.656500283747663</v>
      </c>
      <c r="W158" s="25"/>
      <c r="X158" s="26"/>
      <c r="Y158" s="8"/>
      <c r="Z158" s="3">
        <f t="shared" si="26"/>
        <v>15.440390037862551</v>
      </c>
      <c r="AA158" s="4">
        <f t="shared" si="27"/>
        <v>126.7605633802817</v>
      </c>
    </row>
    <row r="159" spans="1:27" ht="12.75">
      <c r="A159" s="5" t="s">
        <v>531</v>
      </c>
      <c r="B159" s="5" t="s">
        <v>532</v>
      </c>
      <c r="C159" s="5">
        <v>14</v>
      </c>
      <c r="D159" s="5">
        <v>40</v>
      </c>
      <c r="E159" s="5">
        <v>20</v>
      </c>
      <c r="F159" s="5" t="s">
        <v>96</v>
      </c>
      <c r="G159" s="5">
        <v>41</v>
      </c>
      <c r="H159" s="5">
        <v>4</v>
      </c>
      <c r="I159" s="5">
        <v>-2.7</v>
      </c>
      <c r="J159" s="5">
        <v>-1.1</v>
      </c>
      <c r="K159" s="6" t="b">
        <f t="shared" si="19"/>
        <v>1</v>
      </c>
      <c r="L159" s="6" t="b">
        <f t="shared" si="20"/>
        <v>0</v>
      </c>
      <c r="M159" s="6" t="b">
        <f t="shared" si="21"/>
        <v>0</v>
      </c>
      <c r="N159" s="13" t="b">
        <f t="shared" si="22"/>
        <v>0</v>
      </c>
      <c r="O159" s="6" t="s">
        <v>102</v>
      </c>
      <c r="P159" s="2">
        <v>0.03</v>
      </c>
      <c r="Q159" s="4">
        <f t="shared" si="23"/>
        <v>8.500000000000002</v>
      </c>
      <c r="R159" s="1">
        <f t="shared" si="24"/>
        <v>2.9154759474226504</v>
      </c>
      <c r="T159" s="6" t="s">
        <v>503</v>
      </c>
      <c r="U159" s="24">
        <v>192.58</v>
      </c>
      <c r="V159" s="3">
        <f t="shared" si="25"/>
        <v>13.877319625922004</v>
      </c>
      <c r="W159" s="25"/>
      <c r="X159" s="26"/>
      <c r="Y159" s="8"/>
      <c r="Z159" s="3">
        <f t="shared" si="26"/>
        <v>1.7887060883060655</v>
      </c>
      <c r="AA159" s="4">
        <f t="shared" si="27"/>
        <v>126.7605633802817</v>
      </c>
    </row>
    <row r="160" spans="1:27" ht="12.75">
      <c r="A160" s="5" t="s">
        <v>51</v>
      </c>
      <c r="B160" s="5" t="s">
        <v>384</v>
      </c>
      <c r="C160" s="5">
        <v>11</v>
      </c>
      <c r="D160" s="5">
        <v>37</v>
      </c>
      <c r="E160" s="5">
        <v>43</v>
      </c>
      <c r="F160" s="5" t="s">
        <v>96</v>
      </c>
      <c r="G160" s="5">
        <v>0</v>
      </c>
      <c r="H160" s="5">
        <v>39</v>
      </c>
      <c r="I160" s="5">
        <v>4</v>
      </c>
      <c r="J160" s="5">
        <v>14.6</v>
      </c>
      <c r="K160" s="6" t="b">
        <f t="shared" si="19"/>
        <v>0</v>
      </c>
      <c r="L160" s="6" t="b">
        <f t="shared" si="20"/>
        <v>0</v>
      </c>
      <c r="M160" s="6" t="b">
        <f t="shared" si="21"/>
        <v>0</v>
      </c>
      <c r="N160" s="13" t="b">
        <f t="shared" si="22"/>
        <v>1</v>
      </c>
      <c r="O160" s="6" t="s">
        <v>102</v>
      </c>
      <c r="P160" s="2">
        <v>0.03</v>
      </c>
      <c r="Q160" s="4">
        <f t="shared" si="23"/>
        <v>229.16</v>
      </c>
      <c r="R160" s="1">
        <f t="shared" si="24"/>
        <v>15.138031576133008</v>
      </c>
      <c r="T160" s="6" t="s">
        <v>52</v>
      </c>
      <c r="U160" s="24">
        <v>202</v>
      </c>
      <c r="V160" s="3">
        <f t="shared" si="25"/>
        <v>14.212670403551895</v>
      </c>
      <c r="W160" s="25"/>
      <c r="X160" s="26"/>
      <c r="Y160" s="8"/>
      <c r="Z160" s="3">
        <f t="shared" si="26"/>
        <v>9.28750218952611</v>
      </c>
      <c r="AA160" s="4">
        <f t="shared" si="27"/>
        <v>126.7605633802817</v>
      </c>
    </row>
    <row r="161" spans="1:27" ht="12.75">
      <c r="A161" s="5" t="s">
        <v>208</v>
      </c>
      <c r="B161" s="5" t="s">
        <v>95</v>
      </c>
      <c r="C161" s="5">
        <v>10</v>
      </c>
      <c r="D161" s="5">
        <v>25</v>
      </c>
      <c r="E161" s="5">
        <v>1</v>
      </c>
      <c r="F161" s="5" t="s">
        <v>96</v>
      </c>
      <c r="G161" s="5">
        <v>52</v>
      </c>
      <c r="H161" s="5">
        <v>37</v>
      </c>
      <c r="I161" s="5">
        <v>6.6</v>
      </c>
      <c r="J161" s="5">
        <v>-4.8</v>
      </c>
      <c r="K161" s="6" t="b">
        <f t="shared" si="19"/>
        <v>0</v>
      </c>
      <c r="L161" s="6" t="b">
        <f t="shared" si="20"/>
        <v>0</v>
      </c>
      <c r="M161" s="6" t="b">
        <f t="shared" si="21"/>
        <v>1</v>
      </c>
      <c r="N161" s="13" t="b">
        <f t="shared" si="22"/>
        <v>0</v>
      </c>
      <c r="O161" s="6" t="s">
        <v>102</v>
      </c>
      <c r="P161" s="2">
        <v>0.031</v>
      </c>
      <c r="Q161" s="4">
        <f t="shared" si="23"/>
        <v>66.6</v>
      </c>
      <c r="R161" s="1">
        <f t="shared" si="24"/>
        <v>8.160882305241266</v>
      </c>
      <c r="T161" s="6" t="s">
        <v>163</v>
      </c>
      <c r="U161" s="24">
        <v>208.72</v>
      </c>
      <c r="V161" s="3">
        <f t="shared" si="25"/>
        <v>14.44714504668656</v>
      </c>
      <c r="W161" s="25"/>
      <c r="X161" s="26"/>
      <c r="Y161" s="8"/>
      <c r="Z161" s="3">
        <f t="shared" si="26"/>
        <v>5.173769497514364</v>
      </c>
      <c r="AA161" s="4">
        <f t="shared" si="27"/>
        <v>130.98591549295776</v>
      </c>
    </row>
    <row r="162" spans="1:27" ht="12.75">
      <c r="A162" s="5" t="s">
        <v>238</v>
      </c>
      <c r="B162" s="5" t="s">
        <v>95</v>
      </c>
      <c r="C162" s="5">
        <v>1</v>
      </c>
      <c r="D162" s="5">
        <v>33</v>
      </c>
      <c r="E162" s="5">
        <v>52</v>
      </c>
      <c r="F162" s="5">
        <v>-28</v>
      </c>
      <c r="G162" s="5">
        <v>41</v>
      </c>
      <c r="H162" s="5">
        <v>57</v>
      </c>
      <c r="I162" s="5">
        <v>-1</v>
      </c>
      <c r="J162" s="5">
        <v>8</v>
      </c>
      <c r="K162" s="6" t="b">
        <f t="shared" si="19"/>
        <v>0</v>
      </c>
      <c r="L162" s="6" t="b">
        <f t="shared" si="20"/>
        <v>1</v>
      </c>
      <c r="M162" s="6" t="b">
        <f t="shared" si="21"/>
        <v>0</v>
      </c>
      <c r="N162" s="13" t="b">
        <f t="shared" si="22"/>
        <v>0</v>
      </c>
      <c r="O162" s="6" t="s">
        <v>100</v>
      </c>
      <c r="P162" s="2">
        <v>0.031</v>
      </c>
      <c r="Q162" s="4">
        <f t="shared" si="23"/>
        <v>65</v>
      </c>
      <c r="R162" s="1">
        <f t="shared" si="24"/>
        <v>8.06225774829855</v>
      </c>
      <c r="T162" s="6" t="s">
        <v>171</v>
      </c>
      <c r="U162" s="24">
        <v>214.58</v>
      </c>
      <c r="V162" s="3">
        <f t="shared" si="25"/>
        <v>14.648549416239138</v>
      </c>
      <c r="W162" s="25"/>
      <c r="X162" s="26"/>
      <c r="Y162" s="8"/>
      <c r="Z162" s="3">
        <f t="shared" si="26"/>
        <v>5.1112443065692155</v>
      </c>
      <c r="AA162" s="4">
        <f t="shared" si="27"/>
        <v>130.98591549295776</v>
      </c>
    </row>
    <row r="163" spans="1:27" ht="12.75">
      <c r="A163" s="5" t="s">
        <v>306</v>
      </c>
      <c r="B163" s="5" t="s">
        <v>307</v>
      </c>
      <c r="C163" s="5">
        <v>2</v>
      </c>
      <c r="D163" s="5">
        <v>24</v>
      </c>
      <c r="E163" s="5">
        <v>33</v>
      </c>
      <c r="F163" s="5">
        <v>-58</v>
      </c>
      <c r="G163" s="5">
        <v>26</v>
      </c>
      <c r="H163" s="5">
        <v>18</v>
      </c>
      <c r="I163" s="5">
        <v>-16</v>
      </c>
      <c r="J163" s="5">
        <v>-44</v>
      </c>
      <c r="K163" s="6" t="b">
        <f t="shared" si="19"/>
        <v>1</v>
      </c>
      <c r="L163" s="6" t="b">
        <f t="shared" si="20"/>
        <v>0</v>
      </c>
      <c r="M163" s="6" t="b">
        <f t="shared" si="21"/>
        <v>0</v>
      </c>
      <c r="N163" s="13" t="b">
        <f t="shared" si="22"/>
        <v>0</v>
      </c>
      <c r="O163" s="6" t="s">
        <v>101</v>
      </c>
      <c r="P163" s="2">
        <v>0.031</v>
      </c>
      <c r="Q163" s="4">
        <f t="shared" si="23"/>
        <v>2192</v>
      </c>
      <c r="R163" s="1">
        <f t="shared" si="24"/>
        <v>46.8187996428785</v>
      </c>
      <c r="T163" s="6" t="s">
        <v>255</v>
      </c>
      <c r="U163" s="24">
        <v>217.76</v>
      </c>
      <c r="V163" s="3">
        <f t="shared" si="25"/>
        <v>14.756693396557374</v>
      </c>
      <c r="W163" s="25"/>
      <c r="X163" s="26"/>
      <c r="Y163" s="8"/>
      <c r="Z163" s="3">
        <f t="shared" si="26"/>
        <v>29.68180013415841</v>
      </c>
      <c r="AA163" s="4">
        <f t="shared" si="27"/>
        <v>130.98591549295776</v>
      </c>
    </row>
    <row r="164" spans="1:27" ht="12.75">
      <c r="A164" s="5" t="s">
        <v>346</v>
      </c>
      <c r="B164" s="5" t="s">
        <v>347</v>
      </c>
      <c r="C164" s="5">
        <v>2</v>
      </c>
      <c r="D164" s="5">
        <v>30</v>
      </c>
      <c r="E164" s="5">
        <v>18</v>
      </c>
      <c r="F164" s="5" t="s">
        <v>96</v>
      </c>
      <c r="G164" s="5">
        <v>3</v>
      </c>
      <c r="H164" s="5">
        <v>56</v>
      </c>
      <c r="I164" s="5">
        <v>-0.3</v>
      </c>
      <c r="J164" s="5">
        <v>-0.3</v>
      </c>
      <c r="K164" s="6" t="b">
        <f t="shared" si="19"/>
        <v>1</v>
      </c>
      <c r="L164" s="6" t="b">
        <f t="shared" si="20"/>
        <v>0</v>
      </c>
      <c r="M164" s="6" t="b">
        <f t="shared" si="21"/>
        <v>0</v>
      </c>
      <c r="N164" s="13" t="b">
        <f t="shared" si="22"/>
        <v>0</v>
      </c>
      <c r="O164" s="6" t="s">
        <v>100</v>
      </c>
      <c r="P164" s="2">
        <v>0.031</v>
      </c>
      <c r="Q164" s="4">
        <f t="shared" si="23"/>
        <v>0.18</v>
      </c>
      <c r="R164" s="1">
        <f t="shared" si="24"/>
        <v>0.4242640687119285</v>
      </c>
      <c r="T164" s="6" t="s">
        <v>140</v>
      </c>
      <c r="U164" s="24">
        <v>225</v>
      </c>
      <c r="V164" s="3">
        <f t="shared" si="25"/>
        <v>15</v>
      </c>
      <c r="W164" s="25"/>
      <c r="X164" s="26"/>
      <c r="Y164" s="8"/>
      <c r="Z164" s="3">
        <f t="shared" si="26"/>
        <v>0.2689714684628356</v>
      </c>
      <c r="AA164" s="4">
        <f t="shared" si="27"/>
        <v>130.98591549295776</v>
      </c>
    </row>
    <row r="165" spans="1:27" ht="12.75">
      <c r="A165" s="5" t="s">
        <v>376</v>
      </c>
      <c r="B165" s="5" t="s">
        <v>377</v>
      </c>
      <c r="C165" s="5">
        <v>10</v>
      </c>
      <c r="D165" s="5">
        <v>16</v>
      </c>
      <c r="E165" s="5">
        <v>51</v>
      </c>
      <c r="F165" s="5" t="s">
        <v>96</v>
      </c>
      <c r="G165" s="5">
        <v>16</v>
      </c>
      <c r="H165" s="5">
        <v>45</v>
      </c>
      <c r="I165" s="5">
        <v>-15</v>
      </c>
      <c r="J165" s="5">
        <v>15</v>
      </c>
      <c r="K165" s="6" t="b">
        <f t="shared" si="19"/>
        <v>0</v>
      </c>
      <c r="L165" s="6" t="b">
        <f t="shared" si="20"/>
        <v>1</v>
      </c>
      <c r="M165" s="6" t="b">
        <f t="shared" si="21"/>
        <v>0</v>
      </c>
      <c r="N165" s="13" t="b">
        <f t="shared" si="22"/>
        <v>0</v>
      </c>
      <c r="O165" s="6" t="s">
        <v>100</v>
      </c>
      <c r="P165" s="2">
        <v>0.031</v>
      </c>
      <c r="Q165" s="4">
        <f t="shared" si="23"/>
        <v>450</v>
      </c>
      <c r="R165" s="1">
        <f t="shared" si="24"/>
        <v>21.213203435596427</v>
      </c>
      <c r="T165" s="6" t="s">
        <v>378</v>
      </c>
      <c r="U165" s="24">
        <v>225</v>
      </c>
      <c r="V165" s="3">
        <f t="shared" si="25"/>
        <v>15</v>
      </c>
      <c r="W165" s="25"/>
      <c r="X165" s="26"/>
      <c r="Y165" s="8"/>
      <c r="Z165" s="3">
        <f t="shared" si="26"/>
        <v>13.448573423141779</v>
      </c>
      <c r="AA165" s="4">
        <f t="shared" si="27"/>
        <v>130.98591549295776</v>
      </c>
    </row>
    <row r="166" spans="1:27" ht="12.75">
      <c r="A166" s="5" t="s">
        <v>430</v>
      </c>
      <c r="B166" s="5" t="s">
        <v>431</v>
      </c>
      <c r="C166" s="5">
        <v>8</v>
      </c>
      <c r="D166" s="5">
        <v>27</v>
      </c>
      <c r="E166" s="5">
        <v>40</v>
      </c>
      <c r="F166" s="5">
        <v>-14</v>
      </c>
      <c r="G166" s="5">
        <v>47</v>
      </c>
      <c r="H166" s="5">
        <v>16</v>
      </c>
      <c r="I166" s="5">
        <v>-20.3</v>
      </c>
      <c r="J166" s="5">
        <v>4.2</v>
      </c>
      <c r="K166" s="6" t="b">
        <f t="shared" si="19"/>
        <v>0</v>
      </c>
      <c r="L166" s="6" t="b">
        <f t="shared" si="20"/>
        <v>1</v>
      </c>
      <c r="M166" s="6" t="b">
        <f t="shared" si="21"/>
        <v>0</v>
      </c>
      <c r="N166" s="13" t="b">
        <f t="shared" si="22"/>
        <v>0</v>
      </c>
      <c r="O166" s="6" t="s">
        <v>102</v>
      </c>
      <c r="P166" s="2">
        <v>0.031</v>
      </c>
      <c r="Q166" s="4">
        <f t="shared" si="23"/>
        <v>429.73</v>
      </c>
      <c r="R166" s="1">
        <f t="shared" si="24"/>
        <v>20.729930052945186</v>
      </c>
      <c r="T166" s="6" t="s">
        <v>303</v>
      </c>
      <c r="U166" s="24">
        <v>227.97</v>
      </c>
      <c r="V166" s="3">
        <f t="shared" si="25"/>
        <v>15.098675438593943</v>
      </c>
      <c r="W166" s="25"/>
      <c r="X166" s="26"/>
      <c r="Y166" s="8"/>
      <c r="Z166" s="3">
        <f t="shared" si="26"/>
        <v>13.142191711875615</v>
      </c>
      <c r="AA166" s="4">
        <f t="shared" si="27"/>
        <v>130.98591549295776</v>
      </c>
    </row>
    <row r="167" spans="1:27" ht="12.75">
      <c r="A167" s="5" t="s">
        <v>463</v>
      </c>
      <c r="B167" s="5" t="s">
        <v>464</v>
      </c>
      <c r="C167" s="5">
        <v>16</v>
      </c>
      <c r="D167" s="5">
        <v>11</v>
      </c>
      <c r="E167" s="5">
        <v>12</v>
      </c>
      <c r="F167" s="5" t="s">
        <v>96</v>
      </c>
      <c r="G167" s="5">
        <v>15</v>
      </c>
      <c r="H167" s="5">
        <v>58</v>
      </c>
      <c r="I167" s="5">
        <v>-6.9</v>
      </c>
      <c r="J167" s="5">
        <v>-4.8</v>
      </c>
      <c r="K167" s="6" t="b">
        <f t="shared" si="19"/>
        <v>1</v>
      </c>
      <c r="L167" s="6" t="b">
        <f t="shared" si="20"/>
        <v>0</v>
      </c>
      <c r="M167" s="6" t="b">
        <f t="shared" si="21"/>
        <v>0</v>
      </c>
      <c r="N167" s="13" t="b">
        <f t="shared" si="22"/>
        <v>0</v>
      </c>
      <c r="O167" s="6" t="s">
        <v>158</v>
      </c>
      <c r="P167" s="2">
        <v>0.031</v>
      </c>
      <c r="Q167" s="4">
        <f t="shared" si="23"/>
        <v>70.65</v>
      </c>
      <c r="R167" s="1">
        <f t="shared" si="24"/>
        <v>8.40535543567314</v>
      </c>
      <c r="T167" s="6" t="s">
        <v>303</v>
      </c>
      <c r="U167" s="24">
        <v>228.56</v>
      </c>
      <c r="V167" s="3">
        <f t="shared" si="25"/>
        <v>15.118200951171406</v>
      </c>
      <c r="W167" s="25"/>
      <c r="X167" s="26"/>
      <c r="Y167" s="8"/>
      <c r="Z167" s="3">
        <f t="shared" si="26"/>
        <v>5.328758575641118</v>
      </c>
      <c r="AA167" s="4">
        <f t="shared" si="27"/>
        <v>130.98591549295776</v>
      </c>
    </row>
    <row r="168" spans="1:27" ht="12.75">
      <c r="A168" s="5" t="s">
        <v>510</v>
      </c>
      <c r="B168" s="5" t="s">
        <v>511</v>
      </c>
      <c r="C168" s="5">
        <v>10</v>
      </c>
      <c r="D168" s="5">
        <v>30</v>
      </c>
      <c r="E168" s="5">
        <v>20</v>
      </c>
      <c r="F168" s="5" t="s">
        <v>96</v>
      </c>
      <c r="G168" s="5">
        <v>15</v>
      </c>
      <c r="H168" s="5">
        <v>49</v>
      </c>
      <c r="I168" s="5">
        <v>-1.2</v>
      </c>
      <c r="J168" s="5">
        <v>4.9</v>
      </c>
      <c r="K168" s="6" t="b">
        <f t="shared" si="19"/>
        <v>0</v>
      </c>
      <c r="L168" s="6" t="b">
        <f t="shared" si="20"/>
        <v>1</v>
      </c>
      <c r="M168" s="6" t="b">
        <f t="shared" si="21"/>
        <v>0</v>
      </c>
      <c r="N168" s="13" t="b">
        <f t="shared" si="22"/>
        <v>0</v>
      </c>
      <c r="O168" s="6" t="s">
        <v>102</v>
      </c>
      <c r="P168" s="2">
        <v>0.031</v>
      </c>
      <c r="Q168" s="4">
        <f t="shared" si="23"/>
        <v>25.450000000000006</v>
      </c>
      <c r="R168" s="1">
        <f t="shared" si="24"/>
        <v>5.044799302251776</v>
      </c>
      <c r="T168" s="6" t="s">
        <v>167</v>
      </c>
      <c r="U168" s="24">
        <v>229.16</v>
      </c>
      <c r="V168" s="3">
        <f t="shared" si="25"/>
        <v>15.138031576133008</v>
      </c>
      <c r="W168" s="25"/>
      <c r="X168" s="26"/>
      <c r="Y168" s="8"/>
      <c r="Z168" s="3">
        <f t="shared" si="26"/>
        <v>3.198260650605027</v>
      </c>
      <c r="AA168" s="4">
        <f t="shared" si="27"/>
        <v>130.98591549295776</v>
      </c>
    </row>
    <row r="169" spans="1:27" ht="12.75">
      <c r="A169" s="5" t="s">
        <v>533</v>
      </c>
      <c r="B169" s="5" t="s">
        <v>95</v>
      </c>
      <c r="C169" s="5">
        <v>11</v>
      </c>
      <c r="D169" s="5">
        <v>25</v>
      </c>
      <c r="E169" s="5">
        <v>39</v>
      </c>
      <c r="F169" s="5" t="s">
        <v>96</v>
      </c>
      <c r="G169" s="5">
        <v>49</v>
      </c>
      <c r="H169" s="5">
        <v>49</v>
      </c>
      <c r="I169" s="5">
        <v>-2.9</v>
      </c>
      <c r="J169" s="5">
        <v>-4.7</v>
      </c>
      <c r="K169" s="6" t="b">
        <f t="shared" si="19"/>
        <v>1</v>
      </c>
      <c r="L169" s="6" t="b">
        <f t="shared" si="20"/>
        <v>0</v>
      </c>
      <c r="M169" s="6" t="b">
        <f t="shared" si="21"/>
        <v>0</v>
      </c>
      <c r="N169" s="13" t="b">
        <f t="shared" si="22"/>
        <v>0</v>
      </c>
      <c r="O169" s="6" t="s">
        <v>100</v>
      </c>
      <c r="P169" s="2">
        <v>0.031</v>
      </c>
      <c r="Q169" s="4">
        <f t="shared" si="23"/>
        <v>30.500000000000004</v>
      </c>
      <c r="R169" s="1">
        <f t="shared" si="24"/>
        <v>5.522680508593631</v>
      </c>
      <c r="T169" s="6" t="s">
        <v>503</v>
      </c>
      <c r="U169" s="24">
        <v>231.29</v>
      </c>
      <c r="V169" s="3">
        <f t="shared" si="25"/>
        <v>15.208221460775746</v>
      </c>
      <c r="W169" s="25"/>
      <c r="X169" s="26"/>
      <c r="Y169" s="8"/>
      <c r="Z169" s="3">
        <f t="shared" si="26"/>
        <v>3.501223873983331</v>
      </c>
      <c r="AA169" s="4">
        <f t="shared" si="27"/>
        <v>130.98591549295776</v>
      </c>
    </row>
    <row r="170" spans="1:27" ht="12.75">
      <c r="A170" s="5" t="s">
        <v>19</v>
      </c>
      <c r="B170" s="5" t="s">
        <v>20</v>
      </c>
      <c r="C170" s="5">
        <v>22</v>
      </c>
      <c r="D170" s="5">
        <v>42</v>
      </c>
      <c r="E170" s="5">
        <v>10</v>
      </c>
      <c r="F170" s="5" t="s">
        <v>96</v>
      </c>
      <c r="G170" s="5">
        <v>59</v>
      </c>
      <c r="H170" s="5">
        <v>40</v>
      </c>
      <c r="I170" s="5">
        <v>-9.2</v>
      </c>
      <c r="J170" s="5">
        <v>7.2</v>
      </c>
      <c r="K170" s="6" t="b">
        <f t="shared" si="19"/>
        <v>0</v>
      </c>
      <c r="L170" s="6" t="b">
        <f t="shared" si="20"/>
        <v>1</v>
      </c>
      <c r="M170" s="6" t="b">
        <f t="shared" si="21"/>
        <v>0</v>
      </c>
      <c r="N170" s="13" t="b">
        <f t="shared" si="22"/>
        <v>0</v>
      </c>
      <c r="O170" s="6" t="s">
        <v>100</v>
      </c>
      <c r="P170" s="2">
        <v>0.031</v>
      </c>
      <c r="Q170" s="4">
        <f t="shared" si="23"/>
        <v>136.48</v>
      </c>
      <c r="R170" s="1">
        <f t="shared" si="24"/>
        <v>11.682465493208186</v>
      </c>
      <c r="T170" s="6" t="s">
        <v>355</v>
      </c>
      <c r="U170" s="24">
        <v>236.26</v>
      </c>
      <c r="V170" s="3">
        <f t="shared" si="25"/>
        <v>15.370751445521458</v>
      </c>
      <c r="W170" s="25"/>
      <c r="X170" s="26"/>
      <c r="Y170" s="8"/>
      <c r="Z170" s="3">
        <f t="shared" si="26"/>
        <v>7.40635403915897</v>
      </c>
      <c r="AA170" s="4">
        <f t="shared" si="27"/>
        <v>130.98591549295776</v>
      </c>
    </row>
    <row r="171" spans="1:27" ht="12.75">
      <c r="A171" s="5" t="s">
        <v>362</v>
      </c>
      <c r="B171" s="5" t="s">
        <v>95</v>
      </c>
      <c r="C171" s="5">
        <v>21</v>
      </c>
      <c r="D171" s="5">
        <v>12</v>
      </c>
      <c r="E171" s="5">
        <v>45</v>
      </c>
      <c r="F171" s="5">
        <v>0</v>
      </c>
      <c r="G171" s="5">
        <v>52</v>
      </c>
      <c r="H171" s="5">
        <v>36</v>
      </c>
      <c r="I171" s="5">
        <v>-4</v>
      </c>
      <c r="J171" s="5">
        <v>3</v>
      </c>
      <c r="K171" s="6" t="b">
        <f t="shared" si="19"/>
        <v>0</v>
      </c>
      <c r="L171" s="6" t="b">
        <f t="shared" si="20"/>
        <v>1</v>
      </c>
      <c r="M171" s="6" t="b">
        <f t="shared" si="21"/>
        <v>0</v>
      </c>
      <c r="N171" s="13" t="b">
        <f t="shared" si="22"/>
        <v>0</v>
      </c>
      <c r="O171" s="6" t="s">
        <v>100</v>
      </c>
      <c r="P171" s="2">
        <v>0.0311</v>
      </c>
      <c r="Q171" s="4">
        <f t="shared" si="23"/>
        <v>25</v>
      </c>
      <c r="R171" s="1">
        <f t="shared" si="24"/>
        <v>5</v>
      </c>
      <c r="T171" s="6" t="s">
        <v>363</v>
      </c>
      <c r="U171" s="24">
        <v>239.85</v>
      </c>
      <c r="V171" s="3">
        <f t="shared" si="25"/>
        <v>15.487091398968367</v>
      </c>
      <c r="W171" s="25"/>
      <c r="X171" s="26"/>
      <c r="Y171" s="8"/>
      <c r="Z171" s="3">
        <f t="shared" si="26"/>
        <v>3.180084507042253</v>
      </c>
      <c r="AA171" s="4">
        <f t="shared" si="27"/>
        <v>131.40845070422534</v>
      </c>
    </row>
    <row r="172" spans="1:27" ht="12.75">
      <c r="A172" s="5" t="s">
        <v>360</v>
      </c>
      <c r="B172" s="5" t="s">
        <v>95</v>
      </c>
      <c r="C172" s="5">
        <v>0</v>
      </c>
      <c r="D172" s="5">
        <v>10</v>
      </c>
      <c r="E172" s="5">
        <v>6</v>
      </c>
      <c r="F172" s="5">
        <v>0</v>
      </c>
      <c r="G172" s="5">
        <v>26</v>
      </c>
      <c r="H172" s="5">
        <v>18</v>
      </c>
      <c r="I172" s="5">
        <v>-8.7</v>
      </c>
      <c r="J172" s="5">
        <v>7.2</v>
      </c>
      <c r="K172" s="6" t="b">
        <f t="shared" si="19"/>
        <v>0</v>
      </c>
      <c r="L172" s="6" t="b">
        <f t="shared" si="20"/>
        <v>1</v>
      </c>
      <c r="M172" s="6" t="b">
        <f t="shared" si="21"/>
        <v>0</v>
      </c>
      <c r="N172" s="13" t="b">
        <f t="shared" si="22"/>
        <v>0</v>
      </c>
      <c r="O172" s="6" t="s">
        <v>102</v>
      </c>
      <c r="P172" s="2">
        <v>0.0315</v>
      </c>
      <c r="Q172" s="4">
        <f t="shared" si="23"/>
        <v>127.52999999999999</v>
      </c>
      <c r="R172" s="1">
        <f t="shared" si="24"/>
        <v>11.292918134831227</v>
      </c>
      <c r="T172" s="6" t="s">
        <v>361</v>
      </c>
      <c r="U172" s="24">
        <v>240.5</v>
      </c>
      <c r="V172" s="3">
        <f t="shared" si="25"/>
        <v>15.508062419270823</v>
      </c>
      <c r="W172" s="25"/>
      <c r="X172" s="26"/>
      <c r="Y172" s="8"/>
      <c r="Z172" s="3">
        <f t="shared" si="26"/>
        <v>7.274866051421277</v>
      </c>
      <c r="AA172" s="4">
        <f t="shared" si="27"/>
        <v>133.09859154929578</v>
      </c>
    </row>
    <row r="173" spans="1:27" ht="12.75">
      <c r="A173" s="5" t="s">
        <v>110</v>
      </c>
      <c r="B173" s="5" t="s">
        <v>95</v>
      </c>
      <c r="C173" s="5">
        <v>22</v>
      </c>
      <c r="D173" s="5">
        <v>49</v>
      </c>
      <c r="E173" s="5">
        <v>33</v>
      </c>
      <c r="F173" s="5">
        <v>-40</v>
      </c>
      <c r="G173" s="5">
        <v>34</v>
      </c>
      <c r="H173" s="5">
        <v>40</v>
      </c>
      <c r="I173" s="5">
        <v>6.5</v>
      </c>
      <c r="J173" s="5">
        <v>7.5</v>
      </c>
      <c r="K173" s="6" t="b">
        <f t="shared" si="19"/>
        <v>0</v>
      </c>
      <c r="L173" s="6" t="b">
        <f t="shared" si="20"/>
        <v>0</v>
      </c>
      <c r="M173" s="6" t="b">
        <f t="shared" si="21"/>
        <v>0</v>
      </c>
      <c r="N173" s="13" t="b">
        <f t="shared" si="22"/>
        <v>1</v>
      </c>
      <c r="O173" s="6" t="s">
        <v>111</v>
      </c>
      <c r="P173" s="2">
        <v>0.032</v>
      </c>
      <c r="Q173" s="4">
        <f t="shared" si="23"/>
        <v>98.5</v>
      </c>
      <c r="R173" s="1">
        <f t="shared" si="24"/>
        <v>9.924716620639604</v>
      </c>
      <c r="T173" s="6" t="s">
        <v>97</v>
      </c>
      <c r="U173" s="24">
        <v>256.04</v>
      </c>
      <c r="V173" s="3">
        <f t="shared" si="25"/>
        <v>16.00124995117569</v>
      </c>
      <c r="W173" s="25"/>
      <c r="X173" s="26"/>
      <c r="Y173" s="8"/>
      <c r="Z173" s="3">
        <f t="shared" si="26"/>
        <v>6.494958212132373</v>
      </c>
      <c r="AA173" s="4">
        <f t="shared" si="27"/>
        <v>135.2112676056338</v>
      </c>
    </row>
    <row r="174" spans="1:27" ht="12.75">
      <c r="A174" s="5" t="s">
        <v>159</v>
      </c>
      <c r="B174" s="5" t="s">
        <v>95</v>
      </c>
      <c r="C174" s="5">
        <v>16</v>
      </c>
      <c r="D174" s="5">
        <v>29</v>
      </c>
      <c r="E174" s="5">
        <v>51</v>
      </c>
      <c r="F174" s="5" t="s">
        <v>96</v>
      </c>
      <c r="G174" s="5">
        <v>45</v>
      </c>
      <c r="H174" s="5">
        <v>20</v>
      </c>
      <c r="I174" s="5">
        <v>-39</v>
      </c>
      <c r="J174" s="5">
        <v>0</v>
      </c>
      <c r="K174" s="6" t="b">
        <f t="shared" si="19"/>
        <v>0</v>
      </c>
      <c r="L174" s="6" t="b">
        <f t="shared" si="20"/>
        <v>0</v>
      </c>
      <c r="M174" s="6" t="b">
        <f t="shared" si="21"/>
        <v>0</v>
      </c>
      <c r="N174" s="13" t="b">
        <f t="shared" si="22"/>
        <v>0</v>
      </c>
      <c r="O174" s="6" t="s">
        <v>118</v>
      </c>
      <c r="P174" s="2">
        <v>0.032</v>
      </c>
      <c r="Q174" s="4">
        <f t="shared" si="23"/>
        <v>1521</v>
      </c>
      <c r="R174" s="1">
        <f t="shared" si="24"/>
        <v>39</v>
      </c>
      <c r="T174" s="6" t="s">
        <v>160</v>
      </c>
      <c r="U174" s="24">
        <v>256.4</v>
      </c>
      <c r="V174" s="3">
        <f t="shared" si="25"/>
        <v>16.012495120998476</v>
      </c>
      <c r="W174" s="25"/>
      <c r="X174" s="26"/>
      <c r="Y174" s="8"/>
      <c r="Z174" s="3">
        <f t="shared" si="26"/>
        <v>25.522478873239432</v>
      </c>
      <c r="AA174" s="4">
        <f t="shared" si="27"/>
        <v>135.2112676056338</v>
      </c>
    </row>
    <row r="175" spans="1:27" ht="12.75">
      <c r="A175" s="5" t="s">
        <v>227</v>
      </c>
      <c r="B175" s="5" t="s">
        <v>228</v>
      </c>
      <c r="C175" s="5">
        <v>16</v>
      </c>
      <c r="D175" s="5">
        <v>2</v>
      </c>
      <c r="E175" s="5">
        <v>42</v>
      </c>
      <c r="F175" s="5" t="s">
        <v>96</v>
      </c>
      <c r="G175" s="5">
        <v>21</v>
      </c>
      <c r="H175" s="5">
        <v>34</v>
      </c>
      <c r="I175" s="5">
        <v>1.7</v>
      </c>
      <c r="J175" s="5">
        <v>-16.8</v>
      </c>
      <c r="K175" s="6" t="b">
        <f t="shared" si="19"/>
        <v>0</v>
      </c>
      <c r="L175" s="6" t="b">
        <f t="shared" si="20"/>
        <v>0</v>
      </c>
      <c r="M175" s="6" t="b">
        <f t="shared" si="21"/>
        <v>1</v>
      </c>
      <c r="N175" s="13" t="b">
        <f t="shared" si="22"/>
        <v>0</v>
      </c>
      <c r="O175" s="6" t="s">
        <v>100</v>
      </c>
      <c r="P175" s="2">
        <v>0.032</v>
      </c>
      <c r="Q175" s="4">
        <f t="shared" si="23"/>
        <v>285.13</v>
      </c>
      <c r="R175" s="1">
        <f t="shared" si="24"/>
        <v>16.88579284487406</v>
      </c>
      <c r="T175" s="6" t="s">
        <v>163</v>
      </c>
      <c r="U175" s="24">
        <v>257.33</v>
      </c>
      <c r="V175" s="3">
        <f t="shared" si="25"/>
        <v>16.041508657230466</v>
      </c>
      <c r="W175" s="25"/>
      <c r="X175" s="26"/>
      <c r="Y175" s="8"/>
      <c r="Z175" s="3">
        <f t="shared" si="26"/>
        <v>11.050443362594763</v>
      </c>
      <c r="AA175" s="4">
        <f t="shared" si="27"/>
        <v>135.2112676056338</v>
      </c>
    </row>
    <row r="176" spans="1:27" ht="12.75">
      <c r="A176" s="5" t="s">
        <v>296</v>
      </c>
      <c r="B176" s="5" t="s">
        <v>297</v>
      </c>
      <c r="C176" s="5">
        <v>23</v>
      </c>
      <c r="D176" s="5">
        <v>5</v>
      </c>
      <c r="E176" s="5">
        <v>6</v>
      </c>
      <c r="F176" s="5">
        <v>-3</v>
      </c>
      <c r="G176" s="5">
        <v>12</v>
      </c>
      <c r="H176" s="5">
        <v>1</v>
      </c>
      <c r="I176" s="5">
        <v>15.2</v>
      </c>
      <c r="J176" s="5">
        <v>25.8</v>
      </c>
      <c r="K176" s="6" t="b">
        <f t="shared" si="19"/>
        <v>0</v>
      </c>
      <c r="L176" s="6" t="b">
        <f t="shared" si="20"/>
        <v>0</v>
      </c>
      <c r="M176" s="6" t="b">
        <f t="shared" si="21"/>
        <v>0</v>
      </c>
      <c r="N176" s="13" t="b">
        <f t="shared" si="22"/>
        <v>1</v>
      </c>
      <c r="O176" s="6" t="s">
        <v>100</v>
      </c>
      <c r="P176" s="2">
        <v>0.032</v>
      </c>
      <c r="Q176" s="4">
        <f t="shared" si="23"/>
        <v>896.68</v>
      </c>
      <c r="R176" s="1">
        <f t="shared" si="24"/>
        <v>29.944615542698156</v>
      </c>
      <c r="T176" s="6" t="s">
        <v>157</v>
      </c>
      <c r="U176" s="24">
        <v>260</v>
      </c>
      <c r="V176" s="3">
        <f t="shared" si="25"/>
        <v>16.1245154965971</v>
      </c>
      <c r="W176" s="25"/>
      <c r="X176" s="26"/>
      <c r="Y176" s="8"/>
      <c r="Z176" s="3">
        <f t="shared" si="26"/>
        <v>19.59643121937925</v>
      </c>
      <c r="AA176" s="4">
        <f t="shared" si="27"/>
        <v>135.2112676056338</v>
      </c>
    </row>
    <row r="177" spans="1:27" ht="12.75">
      <c r="A177" s="5" t="s">
        <v>432</v>
      </c>
      <c r="B177" s="5" t="s">
        <v>95</v>
      </c>
      <c r="C177" s="5">
        <v>21</v>
      </c>
      <c r="D177" s="5">
        <v>25</v>
      </c>
      <c r="E177" s="5">
        <v>54</v>
      </c>
      <c r="F177" s="5" t="s">
        <v>96</v>
      </c>
      <c r="G177" s="5">
        <v>24</v>
      </c>
      <c r="H177" s="5">
        <v>54</v>
      </c>
      <c r="I177" s="5">
        <v>-4.9</v>
      </c>
      <c r="J177" s="5">
        <v>-7.1</v>
      </c>
      <c r="K177" s="6" t="b">
        <f t="shared" si="19"/>
        <v>1</v>
      </c>
      <c r="L177" s="6" t="b">
        <f t="shared" si="20"/>
        <v>0</v>
      </c>
      <c r="M177" s="6" t="b">
        <f t="shared" si="21"/>
        <v>0</v>
      </c>
      <c r="N177" s="13" t="b">
        <f t="shared" si="22"/>
        <v>0</v>
      </c>
      <c r="O177" s="6" t="s">
        <v>104</v>
      </c>
      <c r="P177" s="2">
        <v>0.032</v>
      </c>
      <c r="Q177" s="4">
        <f t="shared" si="23"/>
        <v>74.42</v>
      </c>
      <c r="R177" s="1">
        <f t="shared" si="24"/>
        <v>8.62670273047588</v>
      </c>
      <c r="T177" s="6" t="s">
        <v>363</v>
      </c>
      <c r="U177" s="24">
        <v>263.25</v>
      </c>
      <c r="V177" s="3">
        <f t="shared" si="25"/>
        <v>16.224980739587952</v>
      </c>
      <c r="W177" s="25"/>
      <c r="X177" s="26"/>
      <c r="Y177" s="8"/>
      <c r="Z177" s="3">
        <f t="shared" si="26"/>
        <v>5.6455086713919895</v>
      </c>
      <c r="AA177" s="4">
        <f t="shared" si="27"/>
        <v>135.2112676056338</v>
      </c>
    </row>
    <row r="178" spans="1:27" ht="12.75">
      <c r="A178" s="5" t="s">
        <v>451</v>
      </c>
      <c r="B178" s="5" t="s">
        <v>95</v>
      </c>
      <c r="C178" s="5">
        <v>9</v>
      </c>
      <c r="D178" s="5">
        <v>28</v>
      </c>
      <c r="E178" s="5">
        <v>23</v>
      </c>
      <c r="F178" s="5" t="s">
        <v>96</v>
      </c>
      <c r="G178" s="5">
        <v>26</v>
      </c>
      <c r="H178" s="5">
        <v>41</v>
      </c>
      <c r="I178" s="5">
        <v>0.3</v>
      </c>
      <c r="J178" s="5">
        <v>0.3</v>
      </c>
      <c r="K178" s="6" t="b">
        <f t="shared" si="19"/>
        <v>0</v>
      </c>
      <c r="L178" s="6" t="b">
        <f t="shared" si="20"/>
        <v>0</v>
      </c>
      <c r="M178" s="6" t="b">
        <f t="shared" si="21"/>
        <v>0</v>
      </c>
      <c r="N178" s="13" t="b">
        <f t="shared" si="22"/>
        <v>1</v>
      </c>
      <c r="O178" s="6" t="s">
        <v>100</v>
      </c>
      <c r="P178" s="2">
        <v>0.032</v>
      </c>
      <c r="Q178" s="4">
        <f t="shared" si="23"/>
        <v>0.18</v>
      </c>
      <c r="R178" s="1">
        <f t="shared" si="24"/>
        <v>0.4242640687119285</v>
      </c>
      <c r="T178" s="6" t="s">
        <v>412</v>
      </c>
      <c r="U178" s="24">
        <v>265.22</v>
      </c>
      <c r="V178" s="3">
        <f t="shared" si="25"/>
        <v>16.285576440519385</v>
      </c>
      <c r="W178" s="25"/>
      <c r="X178" s="26"/>
      <c r="Y178" s="8"/>
      <c r="Z178" s="3">
        <f t="shared" si="26"/>
        <v>0.2776479674455076</v>
      </c>
      <c r="AA178" s="4">
        <f t="shared" si="27"/>
        <v>135.2112676056338</v>
      </c>
    </row>
    <row r="179" spans="1:27" ht="12.75">
      <c r="A179" s="5" t="s">
        <v>516</v>
      </c>
      <c r="B179" s="5" t="s">
        <v>517</v>
      </c>
      <c r="C179" s="5">
        <v>11</v>
      </c>
      <c r="D179" s="5">
        <v>34</v>
      </c>
      <c r="E179" s="5">
        <v>0</v>
      </c>
      <c r="F179" s="5" t="s">
        <v>96</v>
      </c>
      <c r="G179" s="5">
        <v>3</v>
      </c>
      <c r="H179" s="5">
        <v>47</v>
      </c>
      <c r="I179" s="5">
        <v>3.5</v>
      </c>
      <c r="J179" s="5">
        <v>-5.9</v>
      </c>
      <c r="K179" s="6" t="b">
        <f t="shared" si="19"/>
        <v>0</v>
      </c>
      <c r="L179" s="6" t="b">
        <f t="shared" si="20"/>
        <v>0</v>
      </c>
      <c r="M179" s="6" t="b">
        <f t="shared" si="21"/>
        <v>1</v>
      </c>
      <c r="N179" s="13" t="b">
        <f t="shared" si="22"/>
        <v>0</v>
      </c>
      <c r="O179" s="6" t="s">
        <v>100</v>
      </c>
      <c r="P179" s="2">
        <v>0.032</v>
      </c>
      <c r="Q179" s="4">
        <f t="shared" si="23"/>
        <v>47.06</v>
      </c>
      <c r="R179" s="1">
        <f t="shared" si="24"/>
        <v>6.860029154456998</v>
      </c>
      <c r="T179" s="6" t="s">
        <v>503</v>
      </c>
      <c r="U179" s="24">
        <v>272.45</v>
      </c>
      <c r="V179" s="3">
        <f t="shared" si="25"/>
        <v>16.50605949341029</v>
      </c>
      <c r="W179" s="25"/>
      <c r="X179" s="26"/>
      <c r="Y179" s="8"/>
      <c r="Z179" s="3">
        <f t="shared" si="26"/>
        <v>4.489357670882956</v>
      </c>
      <c r="AA179" s="4">
        <f t="shared" si="27"/>
        <v>135.2112676056338</v>
      </c>
    </row>
    <row r="180" spans="1:27" ht="12.75">
      <c r="A180" s="5" t="s">
        <v>524</v>
      </c>
      <c r="B180" s="5" t="s">
        <v>525</v>
      </c>
      <c r="C180" s="5">
        <v>10</v>
      </c>
      <c r="D180" s="5">
        <v>27</v>
      </c>
      <c r="E180" s="5">
        <v>4</v>
      </c>
      <c r="F180" s="5" t="s">
        <v>96</v>
      </c>
      <c r="G180" s="5">
        <v>1</v>
      </c>
      <c r="H180" s="5">
        <v>7</v>
      </c>
      <c r="I180" s="5">
        <v>3.1</v>
      </c>
      <c r="J180" s="5">
        <v>-2.5</v>
      </c>
      <c r="K180" s="6" t="b">
        <f t="shared" si="19"/>
        <v>0</v>
      </c>
      <c r="L180" s="6" t="b">
        <f t="shared" si="20"/>
        <v>0</v>
      </c>
      <c r="M180" s="6" t="b">
        <f t="shared" si="21"/>
        <v>1</v>
      </c>
      <c r="N180" s="13" t="b">
        <f t="shared" si="22"/>
        <v>0</v>
      </c>
      <c r="O180" s="6" t="s">
        <v>100</v>
      </c>
      <c r="P180" s="2">
        <v>0.032</v>
      </c>
      <c r="Q180" s="4">
        <f t="shared" si="23"/>
        <v>15.860000000000001</v>
      </c>
      <c r="R180" s="1">
        <f t="shared" si="24"/>
        <v>3.9824615503479754</v>
      </c>
      <c r="T180" s="6" t="s">
        <v>503</v>
      </c>
      <c r="U180" s="24">
        <v>273.96</v>
      </c>
      <c r="V180" s="3">
        <f t="shared" si="25"/>
        <v>16.551737068960467</v>
      </c>
      <c r="W180" s="25"/>
      <c r="X180" s="26"/>
      <c r="Y180" s="8"/>
      <c r="Z180" s="3">
        <f t="shared" si="26"/>
        <v>2.606212584160117</v>
      </c>
      <c r="AA180" s="4">
        <f t="shared" si="27"/>
        <v>135.2112676056338</v>
      </c>
    </row>
    <row r="181" spans="1:27" ht="12.75">
      <c r="A181" s="5" t="s">
        <v>27</v>
      </c>
      <c r="B181" s="5" t="s">
        <v>28</v>
      </c>
      <c r="C181" s="5">
        <v>5</v>
      </c>
      <c r="D181" s="5">
        <v>21</v>
      </c>
      <c r="E181" s="5">
        <v>50</v>
      </c>
      <c r="F181" s="5" t="s">
        <v>96</v>
      </c>
      <c r="G181" s="5">
        <v>40</v>
      </c>
      <c r="H181" s="5">
        <v>34</v>
      </c>
      <c r="I181" s="5">
        <v>-3.1</v>
      </c>
      <c r="J181" s="5">
        <v>-2</v>
      </c>
      <c r="K181" s="6" t="b">
        <f t="shared" si="19"/>
        <v>1</v>
      </c>
      <c r="L181" s="6" t="b">
        <f t="shared" si="20"/>
        <v>0</v>
      </c>
      <c r="M181" s="6" t="b">
        <f t="shared" si="21"/>
        <v>0</v>
      </c>
      <c r="N181" s="13" t="b">
        <f t="shared" si="22"/>
        <v>0</v>
      </c>
      <c r="O181" s="6" t="s">
        <v>100</v>
      </c>
      <c r="P181" s="2">
        <v>0.032</v>
      </c>
      <c r="Q181" s="4">
        <f t="shared" si="23"/>
        <v>13.610000000000001</v>
      </c>
      <c r="R181" s="1">
        <f t="shared" si="24"/>
        <v>3.6891733491393435</v>
      </c>
      <c r="T181" s="6" t="s">
        <v>29</v>
      </c>
      <c r="U181" s="24">
        <v>277.57</v>
      </c>
      <c r="V181" s="3">
        <f t="shared" si="25"/>
        <v>16.66043216726385</v>
      </c>
      <c r="W181" s="25"/>
      <c r="X181" s="26"/>
      <c r="Y181" s="8"/>
      <c r="Z181" s="3">
        <f t="shared" si="26"/>
        <v>2.4142781759776115</v>
      </c>
      <c r="AA181" s="4">
        <f t="shared" si="27"/>
        <v>135.2112676056338</v>
      </c>
    </row>
    <row r="182" spans="1:27" ht="12.75">
      <c r="A182" s="5" t="s">
        <v>184</v>
      </c>
      <c r="B182" s="5" t="s">
        <v>185</v>
      </c>
      <c r="C182" s="5">
        <v>16</v>
      </c>
      <c r="D182" s="5">
        <v>30</v>
      </c>
      <c r="E182" s="5">
        <v>39</v>
      </c>
      <c r="F182" s="5" t="s">
        <v>96</v>
      </c>
      <c r="G182" s="5">
        <v>12</v>
      </c>
      <c r="H182" s="5">
        <v>54</v>
      </c>
      <c r="I182" s="5">
        <v>16</v>
      </c>
      <c r="J182" s="5">
        <v>-0.2</v>
      </c>
      <c r="K182" s="6" t="b">
        <f t="shared" si="19"/>
        <v>0</v>
      </c>
      <c r="L182" s="6" t="b">
        <f t="shared" si="20"/>
        <v>0</v>
      </c>
      <c r="M182" s="6" t="b">
        <f t="shared" si="21"/>
        <v>1</v>
      </c>
      <c r="N182" s="13" t="b">
        <f t="shared" si="22"/>
        <v>0</v>
      </c>
      <c r="O182" s="6" t="s">
        <v>100</v>
      </c>
      <c r="P182" s="2">
        <v>0.0325</v>
      </c>
      <c r="Q182" s="4">
        <f t="shared" si="23"/>
        <v>256.04</v>
      </c>
      <c r="R182" s="1">
        <f t="shared" si="24"/>
        <v>16.00124995117569</v>
      </c>
      <c r="T182" s="6" t="s">
        <v>183</v>
      </c>
      <c r="U182" s="24">
        <v>285.13</v>
      </c>
      <c r="V182" s="3">
        <f t="shared" si="25"/>
        <v>16.88579284487406</v>
      </c>
      <c r="W182" s="25"/>
      <c r="X182" s="26"/>
      <c r="Y182" s="8"/>
      <c r="Z182" s="3">
        <f t="shared" si="26"/>
        <v>10.63519697459128</v>
      </c>
      <c r="AA182" s="4">
        <f t="shared" si="27"/>
        <v>137.32394366197184</v>
      </c>
    </row>
    <row r="183" spans="1:27" ht="12.75">
      <c r="A183" s="5" t="s">
        <v>129</v>
      </c>
      <c r="B183" s="5" t="s">
        <v>95</v>
      </c>
      <c r="C183" s="5">
        <v>5</v>
      </c>
      <c r="D183" s="5">
        <v>10</v>
      </c>
      <c r="E183" s="5">
        <v>47</v>
      </c>
      <c r="F183" s="5">
        <v>-3</v>
      </c>
      <c r="G183" s="5">
        <v>0</v>
      </c>
      <c r="H183" s="5">
        <v>25</v>
      </c>
      <c r="I183" s="5">
        <v>-7</v>
      </c>
      <c r="J183" s="5">
        <v>-5</v>
      </c>
      <c r="K183" s="6" t="b">
        <f t="shared" si="19"/>
        <v>1</v>
      </c>
      <c r="L183" s="6" t="b">
        <f t="shared" si="20"/>
        <v>0</v>
      </c>
      <c r="M183" s="6" t="b">
        <f t="shared" si="21"/>
        <v>0</v>
      </c>
      <c r="N183" s="13" t="b">
        <f t="shared" si="22"/>
        <v>0</v>
      </c>
      <c r="O183" s="6" t="s">
        <v>102</v>
      </c>
      <c r="P183" s="2">
        <v>0.033</v>
      </c>
      <c r="Q183" s="4">
        <f t="shared" si="23"/>
        <v>74</v>
      </c>
      <c r="R183" s="1">
        <f t="shared" si="24"/>
        <v>8.602325267042627</v>
      </c>
      <c r="T183" s="6" t="s">
        <v>130</v>
      </c>
      <c r="U183" s="24">
        <v>297.32</v>
      </c>
      <c r="V183" s="3">
        <f t="shared" si="25"/>
        <v>17.242969581832476</v>
      </c>
      <c r="W183" s="25"/>
      <c r="X183" s="26"/>
      <c r="Y183" s="8"/>
      <c r="Z183" s="3">
        <f t="shared" si="26"/>
        <v>5.8054791196565425</v>
      </c>
      <c r="AA183" s="4">
        <f t="shared" si="27"/>
        <v>139.43661971830986</v>
      </c>
    </row>
    <row r="184" spans="1:27" ht="12.75">
      <c r="A184" s="5" t="s">
        <v>134</v>
      </c>
      <c r="B184" s="5" t="s">
        <v>135</v>
      </c>
      <c r="C184" s="5">
        <v>11</v>
      </c>
      <c r="D184" s="5">
        <v>38</v>
      </c>
      <c r="E184" s="5">
        <v>38</v>
      </c>
      <c r="F184" s="5">
        <v>-43</v>
      </c>
      <c r="G184" s="5">
        <v>25</v>
      </c>
      <c r="H184" s="5">
        <v>14</v>
      </c>
      <c r="I184" s="5">
        <v>2.2</v>
      </c>
      <c r="J184" s="5">
        <v>-20.5</v>
      </c>
      <c r="K184" s="6" t="b">
        <f t="shared" si="19"/>
        <v>0</v>
      </c>
      <c r="L184" s="6" t="b">
        <f t="shared" si="20"/>
        <v>0</v>
      </c>
      <c r="M184" s="6" t="b">
        <f t="shared" si="21"/>
        <v>1</v>
      </c>
      <c r="N184" s="13" t="b">
        <f t="shared" si="22"/>
        <v>0</v>
      </c>
      <c r="O184" s="6" t="s">
        <v>118</v>
      </c>
      <c r="P184" s="2">
        <v>0.033</v>
      </c>
      <c r="Q184" s="4">
        <f t="shared" si="23"/>
        <v>425.09</v>
      </c>
      <c r="R184" s="1">
        <f t="shared" si="24"/>
        <v>20.61771083316477</v>
      </c>
      <c r="T184" s="6" t="s">
        <v>97</v>
      </c>
      <c r="U184" s="24">
        <v>300.89</v>
      </c>
      <c r="V184" s="3">
        <f t="shared" si="25"/>
        <v>17.346181135915767</v>
      </c>
      <c r="W184" s="25"/>
      <c r="X184" s="26"/>
      <c r="Y184" s="8"/>
      <c r="Z184" s="3">
        <f t="shared" si="26"/>
        <v>13.914341299745397</v>
      </c>
      <c r="AA184" s="4">
        <f t="shared" si="27"/>
        <v>139.43661971830986</v>
      </c>
    </row>
    <row r="185" spans="1:27" ht="12.75">
      <c r="A185" s="5" t="s">
        <v>408</v>
      </c>
      <c r="B185" s="5" t="s">
        <v>409</v>
      </c>
      <c r="C185" s="5">
        <v>23</v>
      </c>
      <c r="D185" s="5">
        <v>28</v>
      </c>
      <c r="E185" s="5">
        <v>23</v>
      </c>
      <c r="F185" s="5">
        <v>-2</v>
      </c>
      <c r="G185" s="5">
        <v>48</v>
      </c>
      <c r="H185" s="5">
        <v>17</v>
      </c>
      <c r="I185" s="5">
        <v>-16</v>
      </c>
      <c r="J185" s="5">
        <v>21.4</v>
      </c>
      <c r="K185" s="6" t="b">
        <f t="shared" si="19"/>
        <v>0</v>
      </c>
      <c r="L185" s="6" t="b">
        <f t="shared" si="20"/>
        <v>1</v>
      </c>
      <c r="M185" s="6" t="b">
        <f t="shared" si="21"/>
        <v>0</v>
      </c>
      <c r="N185" s="13" t="b">
        <f t="shared" si="22"/>
        <v>0</v>
      </c>
      <c r="O185" s="6" t="s">
        <v>102</v>
      </c>
      <c r="P185" s="2">
        <v>0.033</v>
      </c>
      <c r="Q185" s="4">
        <f t="shared" si="23"/>
        <v>713.9599999999999</v>
      </c>
      <c r="R185" s="1">
        <f t="shared" si="24"/>
        <v>26.720029940102986</v>
      </c>
      <c r="T185" s="6" t="s">
        <v>303</v>
      </c>
      <c r="U185" s="24">
        <v>308.25</v>
      </c>
      <c r="V185" s="3">
        <f t="shared" si="25"/>
        <v>17.55704986607944</v>
      </c>
      <c r="W185" s="25"/>
      <c r="X185" s="26"/>
      <c r="Y185" s="8"/>
      <c r="Z185" s="3">
        <f t="shared" si="26"/>
        <v>18.03263316352077</v>
      </c>
      <c r="AA185" s="4">
        <f t="shared" si="27"/>
        <v>139.43661971830986</v>
      </c>
    </row>
    <row r="186" spans="1:27" ht="12.75">
      <c r="A186" s="5" t="s">
        <v>468</v>
      </c>
      <c r="B186" s="5" t="s">
        <v>469</v>
      </c>
      <c r="C186" s="5">
        <v>11</v>
      </c>
      <c r="D186" s="5">
        <v>56</v>
      </c>
      <c r="E186" s="5">
        <v>14</v>
      </c>
      <c r="F186" s="5" t="s">
        <v>96</v>
      </c>
      <c r="G186" s="5">
        <v>31</v>
      </c>
      <c r="H186" s="5">
        <v>19</v>
      </c>
      <c r="I186" s="5">
        <v>-2.3</v>
      </c>
      <c r="J186" s="5">
        <v>-32</v>
      </c>
      <c r="K186" s="6" t="b">
        <f t="shared" si="19"/>
        <v>1</v>
      </c>
      <c r="L186" s="6" t="b">
        <f t="shared" si="20"/>
        <v>0</v>
      </c>
      <c r="M186" s="6" t="b">
        <f t="shared" si="21"/>
        <v>0</v>
      </c>
      <c r="N186" s="13" t="b">
        <f t="shared" si="22"/>
        <v>0</v>
      </c>
      <c r="O186" s="6" t="s">
        <v>100</v>
      </c>
      <c r="P186" s="2">
        <v>0.033</v>
      </c>
      <c r="Q186" s="4">
        <f t="shared" si="23"/>
        <v>1029.29</v>
      </c>
      <c r="R186" s="1">
        <f t="shared" si="24"/>
        <v>32.08254977398149</v>
      </c>
      <c r="T186" s="6" t="s">
        <v>177</v>
      </c>
      <c r="U186" s="24">
        <v>310.05</v>
      </c>
      <c r="V186" s="3">
        <f t="shared" si="25"/>
        <v>17.608236708995026</v>
      </c>
      <c r="W186" s="25"/>
      <c r="X186" s="26"/>
      <c r="Y186" s="8"/>
      <c r="Z186" s="3">
        <f t="shared" si="26"/>
        <v>21.65165429535348</v>
      </c>
      <c r="AA186" s="4">
        <f t="shared" si="27"/>
        <v>139.43661971830986</v>
      </c>
    </row>
    <row r="187" spans="1:27" ht="12.75">
      <c r="A187" s="5" t="s">
        <v>504</v>
      </c>
      <c r="B187" s="5" t="s">
        <v>505</v>
      </c>
      <c r="C187" s="5">
        <v>19</v>
      </c>
      <c r="D187" s="5">
        <v>52</v>
      </c>
      <c r="E187" s="5">
        <v>18</v>
      </c>
      <c r="F187" s="5" t="s">
        <v>96</v>
      </c>
      <c r="G187" s="5">
        <v>58</v>
      </c>
      <c r="H187" s="5">
        <v>53</v>
      </c>
      <c r="I187" s="5">
        <v>12.6</v>
      </c>
      <c r="J187" s="5">
        <v>10.9</v>
      </c>
      <c r="K187" s="6" t="b">
        <f t="shared" si="19"/>
        <v>0</v>
      </c>
      <c r="L187" s="6" t="b">
        <f t="shared" si="20"/>
        <v>0</v>
      </c>
      <c r="M187" s="6" t="b">
        <f t="shared" si="21"/>
        <v>0</v>
      </c>
      <c r="N187" s="13" t="b">
        <f t="shared" si="22"/>
        <v>1</v>
      </c>
      <c r="O187" s="6" t="s">
        <v>100</v>
      </c>
      <c r="P187" s="2">
        <v>0.033</v>
      </c>
      <c r="Q187" s="4">
        <f t="shared" si="23"/>
        <v>277.57</v>
      </c>
      <c r="R187" s="1">
        <f t="shared" si="24"/>
        <v>16.66043216726385</v>
      </c>
      <c r="T187" s="6" t="s">
        <v>174</v>
      </c>
      <c r="U187" s="24">
        <v>323.56</v>
      </c>
      <c r="V187" s="3">
        <f t="shared" si="25"/>
        <v>17.987773625437917</v>
      </c>
      <c r="W187" s="25"/>
      <c r="X187" s="26"/>
      <c r="Y187" s="8"/>
      <c r="Z187" s="3">
        <f t="shared" si="26"/>
        <v>11.243679827135416</v>
      </c>
      <c r="AA187" s="4">
        <f t="shared" si="27"/>
        <v>139.43661971830986</v>
      </c>
    </row>
    <row r="188" spans="1:27" ht="12.75">
      <c r="A188" s="5" t="s">
        <v>112</v>
      </c>
      <c r="B188" s="5" t="s">
        <v>113</v>
      </c>
      <c r="C188" s="5">
        <v>6</v>
      </c>
      <c r="D188" s="5">
        <v>29</v>
      </c>
      <c r="E188" s="5">
        <v>18</v>
      </c>
      <c r="F188" s="5" t="s">
        <v>96</v>
      </c>
      <c r="G188" s="5">
        <v>23</v>
      </c>
      <c r="H188" s="5">
        <v>0</v>
      </c>
      <c r="I188" s="5">
        <v>0</v>
      </c>
      <c r="J188" s="5">
        <v>23.5</v>
      </c>
      <c r="K188" s="6" t="b">
        <f t="shared" si="19"/>
        <v>0</v>
      </c>
      <c r="L188" s="6" t="b">
        <f t="shared" si="20"/>
        <v>0</v>
      </c>
      <c r="M188" s="6" t="b">
        <f t="shared" si="21"/>
        <v>0</v>
      </c>
      <c r="N188" s="13" t="b">
        <f t="shared" si="22"/>
        <v>0</v>
      </c>
      <c r="O188" s="6" t="s">
        <v>100</v>
      </c>
      <c r="P188" s="2">
        <v>0.034</v>
      </c>
      <c r="Q188" s="4">
        <f t="shared" si="23"/>
        <v>552.25</v>
      </c>
      <c r="R188" s="1">
        <f t="shared" si="24"/>
        <v>23.5</v>
      </c>
      <c r="T188" s="6" t="s">
        <v>97</v>
      </c>
      <c r="U188" s="24">
        <v>326.5</v>
      </c>
      <c r="V188" s="3">
        <f t="shared" si="25"/>
        <v>18.069310999592652</v>
      </c>
      <c r="W188" s="25"/>
      <c r="X188" s="26"/>
      <c r="Y188" s="8"/>
      <c r="Z188" s="3">
        <f t="shared" si="26"/>
        <v>16.340112676056336</v>
      </c>
      <c r="AA188" s="4">
        <f t="shared" si="27"/>
        <v>143.66197183098592</v>
      </c>
    </row>
    <row r="189" spans="1:27" ht="12.75">
      <c r="A189" s="5" t="s">
        <v>282</v>
      </c>
      <c r="B189" s="5" t="s">
        <v>283</v>
      </c>
      <c r="C189" s="5">
        <v>16</v>
      </c>
      <c r="D189" s="5">
        <v>5</v>
      </c>
      <c r="E189" s="5">
        <v>28</v>
      </c>
      <c r="F189" s="5" t="s">
        <v>96</v>
      </c>
      <c r="G189" s="5">
        <v>49</v>
      </c>
      <c r="H189" s="5">
        <v>49</v>
      </c>
      <c r="I189" s="5">
        <v>1.7</v>
      </c>
      <c r="J189" s="5">
        <v>3.3</v>
      </c>
      <c r="K189" s="6" t="b">
        <f t="shared" si="19"/>
        <v>0</v>
      </c>
      <c r="L189" s="6" t="b">
        <f t="shared" si="20"/>
        <v>0</v>
      </c>
      <c r="M189" s="6" t="b">
        <f t="shared" si="21"/>
        <v>0</v>
      </c>
      <c r="N189" s="13" t="b">
        <f t="shared" si="22"/>
        <v>1</v>
      </c>
      <c r="O189" s="6" t="s">
        <v>100</v>
      </c>
      <c r="P189" s="2">
        <v>0.034</v>
      </c>
      <c r="Q189" s="4">
        <f t="shared" si="23"/>
        <v>13.779999999999998</v>
      </c>
      <c r="R189" s="1">
        <f t="shared" si="24"/>
        <v>3.712142238654117</v>
      </c>
      <c r="T189" s="6" t="s">
        <v>157</v>
      </c>
      <c r="U189" s="24">
        <v>329.05</v>
      </c>
      <c r="V189" s="3">
        <f t="shared" si="25"/>
        <v>18.139735389470268</v>
      </c>
      <c r="W189" s="25"/>
      <c r="X189" s="26"/>
      <c r="Y189" s="8"/>
      <c r="Z189" s="3">
        <f t="shared" si="26"/>
        <v>2.5811413808151613</v>
      </c>
      <c r="AA189" s="4">
        <f t="shared" si="27"/>
        <v>143.66197183098592</v>
      </c>
    </row>
    <row r="190" spans="1:27" ht="12.75">
      <c r="A190" s="5" t="s">
        <v>382</v>
      </c>
      <c r="B190" s="5" t="s">
        <v>95</v>
      </c>
      <c r="C190" s="5">
        <v>13</v>
      </c>
      <c r="D190" s="5">
        <v>7</v>
      </c>
      <c r="E190" s="5">
        <v>55</v>
      </c>
      <c r="F190" s="5" t="s">
        <v>96</v>
      </c>
      <c r="G190" s="5">
        <v>5</v>
      </c>
      <c r="H190" s="5">
        <v>7</v>
      </c>
      <c r="I190" s="5">
        <v>-7</v>
      </c>
      <c r="J190" s="5">
        <v>-5.9</v>
      </c>
      <c r="K190" s="6" t="b">
        <f t="shared" si="19"/>
        <v>1</v>
      </c>
      <c r="L190" s="6" t="b">
        <f t="shared" si="20"/>
        <v>0</v>
      </c>
      <c r="M190" s="6" t="b">
        <f t="shared" si="21"/>
        <v>0</v>
      </c>
      <c r="N190" s="13" t="b">
        <f t="shared" si="22"/>
        <v>0</v>
      </c>
      <c r="O190" s="6" t="s">
        <v>100</v>
      </c>
      <c r="P190" s="2">
        <v>0.034</v>
      </c>
      <c r="Q190" s="4">
        <f t="shared" si="23"/>
        <v>83.81</v>
      </c>
      <c r="R190" s="1">
        <f t="shared" si="24"/>
        <v>9.154780172128657</v>
      </c>
      <c r="T190" s="6" t="s">
        <v>303</v>
      </c>
      <c r="U190" s="24">
        <v>349</v>
      </c>
      <c r="V190" s="3">
        <f t="shared" si="25"/>
        <v>18.681541692269406</v>
      </c>
      <c r="W190" s="25"/>
      <c r="X190" s="26"/>
      <c r="Y190" s="8"/>
      <c r="Z190" s="3">
        <f t="shared" si="26"/>
        <v>6.365537852642923</v>
      </c>
      <c r="AA190" s="4">
        <f t="shared" si="27"/>
        <v>143.66197183098592</v>
      </c>
    </row>
    <row r="191" spans="1:27" ht="12.75">
      <c r="A191" s="5" t="s">
        <v>389</v>
      </c>
      <c r="B191" s="5" t="s">
        <v>390</v>
      </c>
      <c r="C191" s="5">
        <v>10</v>
      </c>
      <c r="D191" s="5">
        <v>34</v>
      </c>
      <c r="E191" s="5">
        <v>9</v>
      </c>
      <c r="F191" s="5" t="s">
        <v>96</v>
      </c>
      <c r="G191" s="5">
        <v>42</v>
      </c>
      <c r="H191" s="5">
        <v>21</v>
      </c>
      <c r="I191" s="5">
        <v>5</v>
      </c>
      <c r="J191" s="5">
        <v>-5</v>
      </c>
      <c r="K191" s="6" t="b">
        <f t="shared" si="19"/>
        <v>0</v>
      </c>
      <c r="L191" s="6" t="b">
        <f t="shared" si="20"/>
        <v>0</v>
      </c>
      <c r="M191" s="6" t="b">
        <f t="shared" si="21"/>
        <v>1</v>
      </c>
      <c r="N191" s="13" t="b">
        <f t="shared" si="22"/>
        <v>0</v>
      </c>
      <c r="O191" s="6" t="s">
        <v>100</v>
      </c>
      <c r="P191" s="2">
        <v>0.034</v>
      </c>
      <c r="Q191" s="4">
        <f t="shared" si="23"/>
        <v>50</v>
      </c>
      <c r="R191" s="1">
        <f t="shared" si="24"/>
        <v>7.0710678118654755</v>
      </c>
      <c r="T191" s="6" t="s">
        <v>174</v>
      </c>
      <c r="U191" s="24">
        <v>361.21</v>
      </c>
      <c r="V191" s="3">
        <f t="shared" si="25"/>
        <v>19.005525512334565</v>
      </c>
      <c r="W191" s="25"/>
      <c r="X191" s="26"/>
      <c r="Y191" s="8"/>
      <c r="Z191" s="3">
        <f t="shared" si="26"/>
        <v>4.916682756847532</v>
      </c>
      <c r="AA191" s="4">
        <f t="shared" si="27"/>
        <v>143.66197183098592</v>
      </c>
    </row>
    <row r="192" spans="1:27" ht="12.75">
      <c r="A192" s="5" t="s">
        <v>394</v>
      </c>
      <c r="B192" s="5" t="s">
        <v>95</v>
      </c>
      <c r="C192" s="5">
        <v>11</v>
      </c>
      <c r="D192" s="5">
        <v>14</v>
      </c>
      <c r="E192" s="5">
        <v>32</v>
      </c>
      <c r="F192" s="5" t="s">
        <v>96</v>
      </c>
      <c r="G192" s="5">
        <v>48</v>
      </c>
      <c r="H192" s="5">
        <v>18</v>
      </c>
      <c r="I192" s="5">
        <v>-3</v>
      </c>
      <c r="J192" s="5">
        <v>4.5</v>
      </c>
      <c r="K192" s="6" t="b">
        <f t="shared" si="19"/>
        <v>0</v>
      </c>
      <c r="L192" s="6" t="b">
        <f t="shared" si="20"/>
        <v>1</v>
      </c>
      <c r="M192" s="6" t="b">
        <f t="shared" si="21"/>
        <v>0</v>
      </c>
      <c r="N192" s="13" t="b">
        <f t="shared" si="22"/>
        <v>0</v>
      </c>
      <c r="O192" s="6" t="s">
        <v>102</v>
      </c>
      <c r="P192" s="2">
        <v>0.034</v>
      </c>
      <c r="Q192" s="4">
        <f t="shared" si="23"/>
        <v>29.25</v>
      </c>
      <c r="R192" s="1">
        <f t="shared" si="24"/>
        <v>5.408326913195984</v>
      </c>
      <c r="T192" s="6" t="s">
        <v>183</v>
      </c>
      <c r="U192" s="24">
        <v>370</v>
      </c>
      <c r="V192" s="3">
        <f t="shared" si="25"/>
        <v>19.235384061671343</v>
      </c>
      <c r="W192" s="25"/>
      <c r="X192" s="26"/>
      <c r="Y192" s="8"/>
      <c r="Z192" s="3">
        <f t="shared" si="26"/>
        <v>3.7605391978966107</v>
      </c>
      <c r="AA192" s="4">
        <f t="shared" si="27"/>
        <v>143.66197183098592</v>
      </c>
    </row>
    <row r="193" spans="1:27" ht="12.75">
      <c r="A193" s="5" t="s">
        <v>465</v>
      </c>
      <c r="B193" s="5" t="s">
        <v>95</v>
      </c>
      <c r="C193" s="5">
        <v>8</v>
      </c>
      <c r="D193" s="5">
        <v>8</v>
      </c>
      <c r="E193" s="5">
        <v>26</v>
      </c>
      <c r="F193" s="5" t="s">
        <v>96</v>
      </c>
      <c r="G193" s="5">
        <v>19</v>
      </c>
      <c r="H193" s="5">
        <v>56</v>
      </c>
      <c r="I193" s="5">
        <v>-1.4</v>
      </c>
      <c r="J193" s="5">
        <v>3.6</v>
      </c>
      <c r="K193" s="6" t="b">
        <f t="shared" si="19"/>
        <v>0</v>
      </c>
      <c r="L193" s="6" t="b">
        <f t="shared" si="20"/>
        <v>1</v>
      </c>
      <c r="M193" s="6" t="b">
        <f t="shared" si="21"/>
        <v>0</v>
      </c>
      <c r="N193" s="13" t="b">
        <f t="shared" si="22"/>
        <v>0</v>
      </c>
      <c r="O193" s="6" t="s">
        <v>100</v>
      </c>
      <c r="P193" s="2">
        <v>0.034</v>
      </c>
      <c r="Q193" s="4">
        <f t="shared" si="23"/>
        <v>14.92</v>
      </c>
      <c r="R193" s="1">
        <f t="shared" si="24"/>
        <v>3.862641583165593</v>
      </c>
      <c r="T193" s="6" t="s">
        <v>412</v>
      </c>
      <c r="U193" s="24">
        <v>379.49</v>
      </c>
      <c r="V193" s="3">
        <f t="shared" si="25"/>
        <v>19.480503073586164</v>
      </c>
      <c r="W193" s="25"/>
      <c r="X193" s="26"/>
      <c r="Y193" s="8"/>
      <c r="Z193" s="3">
        <f t="shared" si="26"/>
        <v>2.6857871785594223</v>
      </c>
      <c r="AA193" s="4">
        <f t="shared" si="27"/>
        <v>143.66197183098592</v>
      </c>
    </row>
    <row r="194" spans="1:27" ht="12.75">
      <c r="A194" s="5" t="s">
        <v>481</v>
      </c>
      <c r="B194" s="5" t="s">
        <v>95</v>
      </c>
      <c r="C194" s="5">
        <v>22</v>
      </c>
      <c r="D194" s="5">
        <v>33</v>
      </c>
      <c r="E194" s="5">
        <v>52</v>
      </c>
      <c r="F194" s="5" t="s">
        <v>96</v>
      </c>
      <c r="G194" s="5">
        <v>48</v>
      </c>
      <c r="H194" s="5">
        <v>9</v>
      </c>
      <c r="I194" s="5">
        <v>-11</v>
      </c>
      <c r="J194" s="5">
        <v>-16.4</v>
      </c>
      <c r="K194" s="6" t="b">
        <f aca="true" t="shared" si="28" ref="K194:K251">AND(I194&lt;0,J194&lt;0,(ISNUMBER(I194)),(ISNUMBER(J194)))</f>
        <v>1</v>
      </c>
      <c r="L194" s="6" t="b">
        <f aca="true" t="shared" si="29" ref="L194:L251">AND(I194&lt;0,J194&gt;0,(ISNUMBER(I194)),(ISNUMBER(J194)))</f>
        <v>0</v>
      </c>
      <c r="M194" s="6" t="b">
        <f aca="true" t="shared" si="30" ref="M194:M251">AND(I194&gt;0,J194&lt;0,(ISNUMBER(I194)),(ISNUMBER(J194)))</f>
        <v>0</v>
      </c>
      <c r="N194" s="13" t="b">
        <f aca="true" t="shared" si="31" ref="N194:N251">AND(I194&gt;0,J194&gt;0,(ISNUMBER(I194)),(ISNUMBER(J194)))</f>
        <v>0</v>
      </c>
      <c r="O194" s="6" t="s">
        <v>100</v>
      </c>
      <c r="P194" s="2">
        <v>0.034</v>
      </c>
      <c r="Q194" s="4">
        <f aca="true" t="shared" si="32" ref="Q194:Q251">SUMSQ(I194,J194)</f>
        <v>389.96</v>
      </c>
      <c r="R194" s="1">
        <f aca="true" t="shared" si="33" ref="R194:R251">SQRT(Q194)</f>
        <v>19.74740489279541</v>
      </c>
      <c r="T194" s="6" t="s">
        <v>303</v>
      </c>
      <c r="U194" s="24">
        <v>389.96</v>
      </c>
      <c r="V194" s="3">
        <f aca="true" t="shared" si="34" ref="V194:V251">SQRT(U194)</f>
        <v>19.74740489279541</v>
      </c>
      <c r="W194" s="25"/>
      <c r="X194" s="26"/>
      <c r="Y194" s="8"/>
      <c r="Z194" s="3">
        <f t="shared" si="26"/>
        <v>13.73084344714822</v>
      </c>
      <c r="AA194" s="4">
        <f t="shared" si="27"/>
        <v>143.66197183098592</v>
      </c>
    </row>
    <row r="195" spans="1:27" ht="12.75">
      <c r="A195" s="5" t="s">
        <v>484</v>
      </c>
      <c r="B195" s="5" t="s">
        <v>485</v>
      </c>
      <c r="C195" s="5">
        <v>1</v>
      </c>
      <c r="D195" s="5">
        <v>2</v>
      </c>
      <c r="E195" s="5">
        <v>55</v>
      </c>
      <c r="F195" s="5" t="s">
        <v>96</v>
      </c>
      <c r="G195" s="5">
        <v>40</v>
      </c>
      <c r="H195" s="5">
        <v>10</v>
      </c>
      <c r="I195" s="5">
        <v>-13</v>
      </c>
      <c r="J195" s="5">
        <v>2.3</v>
      </c>
      <c r="K195" s="6" t="b">
        <f t="shared" si="28"/>
        <v>0</v>
      </c>
      <c r="L195" s="6" t="b">
        <f t="shared" si="29"/>
        <v>1</v>
      </c>
      <c r="M195" s="6" t="b">
        <f t="shared" si="30"/>
        <v>0</v>
      </c>
      <c r="N195" s="13" t="b">
        <f t="shared" si="31"/>
        <v>0</v>
      </c>
      <c r="O195" s="6" t="s">
        <v>102</v>
      </c>
      <c r="P195" s="2">
        <v>0.034</v>
      </c>
      <c r="Q195" s="4">
        <f t="shared" si="32"/>
        <v>174.29</v>
      </c>
      <c r="R195" s="1">
        <f t="shared" si="33"/>
        <v>13.201893803541974</v>
      </c>
      <c r="T195" s="6" t="s">
        <v>167</v>
      </c>
      <c r="U195" s="24">
        <v>404</v>
      </c>
      <c r="V195" s="3">
        <f t="shared" si="34"/>
        <v>20.09975124224178</v>
      </c>
      <c r="W195" s="25"/>
      <c r="X195" s="26"/>
      <c r="Y195" s="8"/>
      <c r="Z195" s="3">
        <f aca="true" t="shared" si="35" ref="Z195:Z251">AA195*0.00484*R195</f>
        <v>9.179592863285354</v>
      </c>
      <c r="AA195" s="4">
        <f aca="true" t="shared" si="36" ref="AA195:AA251">(300000*P195)/71</f>
        <v>143.66197183098592</v>
      </c>
    </row>
    <row r="196" spans="1:27" ht="12.75">
      <c r="A196" s="5" t="s">
        <v>497</v>
      </c>
      <c r="B196" s="5" t="s">
        <v>498</v>
      </c>
      <c r="C196" s="5">
        <v>2</v>
      </c>
      <c r="D196" s="5">
        <v>50</v>
      </c>
      <c r="E196" s="5">
        <v>7</v>
      </c>
      <c r="F196" s="5" t="s">
        <v>96</v>
      </c>
      <c r="G196" s="5">
        <v>50</v>
      </c>
      <c r="H196" s="5">
        <v>47</v>
      </c>
      <c r="I196" s="5">
        <v>8.3</v>
      </c>
      <c r="J196" s="5">
        <v>23.2</v>
      </c>
      <c r="K196" s="6" t="b">
        <f t="shared" si="28"/>
        <v>0</v>
      </c>
      <c r="L196" s="6" t="b">
        <f t="shared" si="29"/>
        <v>0</v>
      </c>
      <c r="M196" s="6" t="b">
        <f t="shared" si="30"/>
        <v>0</v>
      </c>
      <c r="N196" s="13" t="b">
        <f t="shared" si="31"/>
        <v>1</v>
      </c>
      <c r="O196" s="6" t="s">
        <v>100</v>
      </c>
      <c r="P196" s="2">
        <v>0.034</v>
      </c>
      <c r="Q196" s="4">
        <f t="shared" si="32"/>
        <v>607.13</v>
      </c>
      <c r="R196" s="1">
        <f t="shared" si="33"/>
        <v>24.64000811688178</v>
      </c>
      <c r="T196" s="6" t="s">
        <v>303</v>
      </c>
      <c r="U196" s="24">
        <v>411.57</v>
      </c>
      <c r="V196" s="3">
        <f t="shared" si="34"/>
        <v>20.287188075236056</v>
      </c>
      <c r="W196" s="25"/>
      <c r="X196" s="26"/>
      <c r="Y196" s="8"/>
      <c r="Z196" s="3">
        <f t="shared" si="35"/>
        <v>17.132787615693235</v>
      </c>
      <c r="AA196" s="4">
        <f t="shared" si="36"/>
        <v>143.66197183098592</v>
      </c>
    </row>
    <row r="197" spans="1:27" ht="12.75">
      <c r="A197" s="5" t="s">
        <v>5</v>
      </c>
      <c r="B197" s="5" t="s">
        <v>6</v>
      </c>
      <c r="C197" s="5">
        <v>9</v>
      </c>
      <c r="D197" s="5">
        <v>40</v>
      </c>
      <c r="E197" s="5">
        <v>56</v>
      </c>
      <c r="F197" s="5" t="s">
        <v>96</v>
      </c>
      <c r="G197" s="5">
        <v>46</v>
      </c>
      <c r="H197" s="5">
        <v>47</v>
      </c>
      <c r="I197" s="5">
        <v>6</v>
      </c>
      <c r="J197" s="5">
        <v>1.3</v>
      </c>
      <c r="K197" s="6" t="b">
        <f t="shared" si="28"/>
        <v>0</v>
      </c>
      <c r="L197" s="6" t="b">
        <f t="shared" si="29"/>
        <v>0</v>
      </c>
      <c r="M197" s="6" t="b">
        <f t="shared" si="30"/>
        <v>0</v>
      </c>
      <c r="N197" s="13" t="b">
        <f t="shared" si="31"/>
        <v>1</v>
      </c>
      <c r="O197" s="6" t="s">
        <v>102</v>
      </c>
      <c r="P197" s="2">
        <v>0.034</v>
      </c>
      <c r="Q197" s="4">
        <f t="shared" si="32"/>
        <v>37.69</v>
      </c>
      <c r="R197" s="1">
        <f t="shared" si="33"/>
        <v>6.139218191268331</v>
      </c>
      <c r="T197" s="6" t="s">
        <v>174</v>
      </c>
      <c r="U197" s="24">
        <v>425.09</v>
      </c>
      <c r="V197" s="3">
        <f t="shared" si="34"/>
        <v>20.61771083316477</v>
      </c>
      <c r="W197" s="25"/>
      <c r="X197" s="26"/>
      <c r="Y197" s="8"/>
      <c r="Z197" s="3">
        <f t="shared" si="35"/>
        <v>4.268745403754013</v>
      </c>
      <c r="AA197" s="4">
        <f t="shared" si="36"/>
        <v>143.66197183098592</v>
      </c>
    </row>
    <row r="198" spans="1:27" ht="12.75">
      <c r="A198" s="5" t="s">
        <v>119</v>
      </c>
      <c r="B198" s="5" t="s">
        <v>120</v>
      </c>
      <c r="C198" s="5">
        <v>21</v>
      </c>
      <c r="D198" s="5">
        <v>13</v>
      </c>
      <c r="E198" s="5">
        <v>59</v>
      </c>
      <c r="F198" s="5">
        <v>-28</v>
      </c>
      <c r="G198" s="5">
        <v>32</v>
      </c>
      <c r="H198" s="5">
        <v>26</v>
      </c>
      <c r="I198" s="5">
        <v>-16.8</v>
      </c>
      <c r="J198" s="5">
        <v>5.1</v>
      </c>
      <c r="K198" s="6" t="b">
        <f t="shared" si="28"/>
        <v>0</v>
      </c>
      <c r="L198" s="6" t="b">
        <f t="shared" si="29"/>
        <v>1</v>
      </c>
      <c r="M198" s="6" t="b">
        <f t="shared" si="30"/>
        <v>0</v>
      </c>
      <c r="N198" s="13" t="b">
        <f t="shared" si="31"/>
        <v>0</v>
      </c>
      <c r="O198" s="6" t="s">
        <v>99</v>
      </c>
      <c r="P198" s="2">
        <v>0.035</v>
      </c>
      <c r="Q198" s="4">
        <f t="shared" si="32"/>
        <v>308.25</v>
      </c>
      <c r="R198" s="1">
        <f t="shared" si="33"/>
        <v>17.55704986607944</v>
      </c>
      <c r="T198" s="6" t="s">
        <v>97</v>
      </c>
      <c r="U198" s="24">
        <v>429.73</v>
      </c>
      <c r="V198" s="3">
        <f t="shared" si="34"/>
        <v>20.729930052945186</v>
      </c>
      <c r="W198" s="25"/>
      <c r="X198" s="26"/>
      <c r="Y198" s="8"/>
      <c r="Z198" s="3">
        <f t="shared" si="35"/>
        <v>12.5668911858332</v>
      </c>
      <c r="AA198" s="4">
        <f t="shared" si="36"/>
        <v>147.887323943662</v>
      </c>
    </row>
    <row r="199" spans="1:27" ht="12.75">
      <c r="A199" s="5" t="s">
        <v>286</v>
      </c>
      <c r="B199" s="5" t="s">
        <v>287</v>
      </c>
      <c r="C199" s="5">
        <v>16</v>
      </c>
      <c r="D199" s="5">
        <v>23</v>
      </c>
      <c r="E199" s="5">
        <v>32</v>
      </c>
      <c r="F199" s="5" t="s">
        <v>96</v>
      </c>
      <c r="G199" s="5">
        <v>7</v>
      </c>
      <c r="H199" s="5">
        <v>29</v>
      </c>
      <c r="I199" s="5">
        <v>11.9</v>
      </c>
      <c r="J199" s="5">
        <v>5.5</v>
      </c>
      <c r="K199" s="6" t="b">
        <f t="shared" si="28"/>
        <v>0</v>
      </c>
      <c r="L199" s="6" t="b">
        <f t="shared" si="29"/>
        <v>0</v>
      </c>
      <c r="M199" s="6" t="b">
        <f t="shared" si="30"/>
        <v>0</v>
      </c>
      <c r="N199" s="13" t="b">
        <f t="shared" si="31"/>
        <v>1</v>
      </c>
      <c r="O199" s="6" t="s">
        <v>102</v>
      </c>
      <c r="P199" s="2">
        <v>0.035</v>
      </c>
      <c r="Q199" s="4">
        <f t="shared" si="32"/>
        <v>171.86</v>
      </c>
      <c r="R199" s="1">
        <f t="shared" si="33"/>
        <v>13.109538512091111</v>
      </c>
      <c r="T199" s="6" t="s">
        <v>183</v>
      </c>
      <c r="U199" s="24">
        <v>441</v>
      </c>
      <c r="V199" s="3">
        <f t="shared" si="34"/>
        <v>21</v>
      </c>
      <c r="W199" s="25"/>
      <c r="X199" s="26"/>
      <c r="Y199" s="8"/>
      <c r="Z199" s="3">
        <f t="shared" si="35"/>
        <v>9.383475312457328</v>
      </c>
      <c r="AA199" s="4">
        <f t="shared" si="36"/>
        <v>147.887323943662</v>
      </c>
    </row>
    <row r="200" spans="1:27" ht="12.75">
      <c r="A200" s="5" t="s">
        <v>298</v>
      </c>
      <c r="B200" s="5" t="s">
        <v>299</v>
      </c>
      <c r="C200" s="5">
        <v>2</v>
      </c>
      <c r="D200" s="5">
        <v>52</v>
      </c>
      <c r="E200" s="5">
        <v>44</v>
      </c>
      <c r="F200" s="5">
        <v>-14</v>
      </c>
      <c r="G200" s="5">
        <v>31</v>
      </c>
      <c r="H200" s="5">
        <v>55</v>
      </c>
      <c r="I200" s="5">
        <v>-8.3</v>
      </c>
      <c r="J200" s="5">
        <v>34.1</v>
      </c>
      <c r="K200" s="6" t="b">
        <f t="shared" si="28"/>
        <v>0</v>
      </c>
      <c r="L200" s="6" t="b">
        <f t="shared" si="29"/>
        <v>1</v>
      </c>
      <c r="M200" s="6" t="b">
        <f t="shared" si="30"/>
        <v>0</v>
      </c>
      <c r="N200" s="13" t="b">
        <f t="shared" si="31"/>
        <v>0</v>
      </c>
      <c r="O200" s="6" t="s">
        <v>100</v>
      </c>
      <c r="P200" s="2">
        <v>0.035</v>
      </c>
      <c r="Q200" s="4">
        <f t="shared" si="32"/>
        <v>1231.7000000000003</v>
      </c>
      <c r="R200" s="1">
        <f t="shared" si="33"/>
        <v>35.09558376776201</v>
      </c>
      <c r="T200" s="6" t="s">
        <v>157</v>
      </c>
      <c r="U200" s="24">
        <v>442</v>
      </c>
      <c r="V200" s="3">
        <f t="shared" si="34"/>
        <v>21.02379604162864</v>
      </c>
      <c r="W200" s="25"/>
      <c r="X200" s="26"/>
      <c r="Y200" s="8"/>
      <c r="Z200" s="3">
        <f t="shared" si="35"/>
        <v>25.120529113769937</v>
      </c>
      <c r="AA200" s="4">
        <f t="shared" si="36"/>
        <v>147.887323943662</v>
      </c>
    </row>
    <row r="201" spans="1:27" ht="12.75">
      <c r="A201" s="5" t="s">
        <v>342</v>
      </c>
      <c r="B201" s="5" t="s">
        <v>343</v>
      </c>
      <c r="C201" s="5">
        <v>14</v>
      </c>
      <c r="D201" s="5">
        <v>37</v>
      </c>
      <c r="E201" s="5">
        <v>50</v>
      </c>
      <c r="F201" s="5" t="s">
        <v>96</v>
      </c>
      <c r="G201" s="5">
        <v>29</v>
      </c>
      <c r="H201" s="5">
        <v>2</v>
      </c>
      <c r="I201" s="5">
        <v>3</v>
      </c>
      <c r="J201" s="5">
        <v>5.8</v>
      </c>
      <c r="K201" s="6" t="b">
        <f t="shared" si="28"/>
        <v>0</v>
      </c>
      <c r="L201" s="6" t="b">
        <f t="shared" si="29"/>
        <v>0</v>
      </c>
      <c r="M201" s="6" t="b">
        <f t="shared" si="30"/>
        <v>0</v>
      </c>
      <c r="N201" s="13" t="b">
        <f t="shared" si="31"/>
        <v>1</v>
      </c>
      <c r="O201" s="6" t="s">
        <v>100</v>
      </c>
      <c r="P201" s="2">
        <v>0.035</v>
      </c>
      <c r="Q201" s="4">
        <f t="shared" si="32"/>
        <v>42.64</v>
      </c>
      <c r="R201" s="1">
        <f t="shared" si="33"/>
        <v>6.529931086925803</v>
      </c>
      <c r="T201" s="6" t="s">
        <v>303</v>
      </c>
      <c r="U201" s="24">
        <v>443.05</v>
      </c>
      <c r="V201" s="3">
        <f t="shared" si="34"/>
        <v>21.048752932181042</v>
      </c>
      <c r="W201" s="25"/>
      <c r="X201" s="26"/>
      <c r="Y201" s="8"/>
      <c r="Z201" s="3">
        <f t="shared" si="35"/>
        <v>4.673959124472808</v>
      </c>
      <c r="AA201" s="4">
        <f t="shared" si="36"/>
        <v>147.887323943662</v>
      </c>
    </row>
    <row r="202" spans="1:27" ht="12.75">
      <c r="A202" s="5" t="s">
        <v>423</v>
      </c>
      <c r="B202" s="5" t="s">
        <v>424</v>
      </c>
      <c r="C202" s="5">
        <v>8</v>
      </c>
      <c r="D202" s="5">
        <v>54</v>
      </c>
      <c r="E202" s="5">
        <v>5</v>
      </c>
      <c r="F202" s="5">
        <v>-7</v>
      </c>
      <c r="G202" s="5">
        <v>11</v>
      </c>
      <c r="H202" s="5">
        <v>0</v>
      </c>
      <c r="I202" s="5">
        <v>-21.5</v>
      </c>
      <c r="J202" s="5">
        <v>19.5</v>
      </c>
      <c r="K202" s="6" t="b">
        <f t="shared" si="28"/>
        <v>0</v>
      </c>
      <c r="L202" s="6" t="b">
        <f t="shared" si="29"/>
        <v>1</v>
      </c>
      <c r="M202" s="6" t="b">
        <f t="shared" si="30"/>
        <v>0</v>
      </c>
      <c r="N202" s="13" t="b">
        <f t="shared" si="31"/>
        <v>0</v>
      </c>
      <c r="O202" s="6" t="s">
        <v>100</v>
      </c>
      <c r="P202" s="2">
        <v>0.035</v>
      </c>
      <c r="Q202" s="4">
        <f t="shared" si="32"/>
        <v>842.5</v>
      </c>
      <c r="R202" s="1">
        <f t="shared" si="33"/>
        <v>29.025850547399983</v>
      </c>
      <c r="T202" s="6" t="s">
        <v>303</v>
      </c>
      <c r="U202" s="24">
        <v>450</v>
      </c>
      <c r="V202" s="3">
        <f t="shared" si="34"/>
        <v>21.213203435596427</v>
      </c>
      <c r="W202" s="25"/>
      <c r="X202" s="26"/>
      <c r="Y202" s="8"/>
      <c r="Z202" s="3">
        <f t="shared" si="35"/>
        <v>20.775967955195316</v>
      </c>
      <c r="AA202" s="4">
        <f t="shared" si="36"/>
        <v>147.887323943662</v>
      </c>
    </row>
    <row r="203" spans="1:27" ht="12.75">
      <c r="A203" s="5" t="s">
        <v>450</v>
      </c>
      <c r="B203" s="5" t="s">
        <v>95</v>
      </c>
      <c r="C203" s="5">
        <v>14</v>
      </c>
      <c r="D203" s="5">
        <v>56</v>
      </c>
      <c r="E203" s="5">
        <v>28</v>
      </c>
      <c r="F203" s="5" t="s">
        <v>96</v>
      </c>
      <c r="G203" s="5">
        <v>21</v>
      </c>
      <c r="H203" s="5">
        <v>9</v>
      </c>
      <c r="I203" s="5">
        <v>-4.2</v>
      </c>
      <c r="J203" s="5">
        <v>-7.4</v>
      </c>
      <c r="K203" s="6" t="b">
        <f t="shared" si="28"/>
        <v>1</v>
      </c>
      <c r="L203" s="6" t="b">
        <f t="shared" si="29"/>
        <v>0</v>
      </c>
      <c r="M203" s="6" t="b">
        <f t="shared" si="30"/>
        <v>0</v>
      </c>
      <c r="N203" s="13" t="b">
        <f t="shared" si="31"/>
        <v>0</v>
      </c>
      <c r="O203" s="6" t="s">
        <v>102</v>
      </c>
      <c r="P203" s="2">
        <v>0.035</v>
      </c>
      <c r="Q203" s="4">
        <f t="shared" si="32"/>
        <v>72.4</v>
      </c>
      <c r="R203" s="1">
        <f t="shared" si="33"/>
        <v>8.508818954473059</v>
      </c>
      <c r="T203" s="6" t="s">
        <v>183</v>
      </c>
      <c r="U203" s="24">
        <v>455.94</v>
      </c>
      <c r="V203" s="3">
        <f t="shared" si="34"/>
        <v>21.352751579129094</v>
      </c>
      <c r="W203" s="25"/>
      <c r="X203" s="26"/>
      <c r="Y203" s="8"/>
      <c r="Z203" s="3">
        <f t="shared" si="35"/>
        <v>6.090396891074942</v>
      </c>
      <c r="AA203" s="4">
        <f t="shared" si="36"/>
        <v>147.887323943662</v>
      </c>
    </row>
    <row r="204" spans="1:27" ht="12.75">
      <c r="A204" s="5" t="s">
        <v>456</v>
      </c>
      <c r="B204" s="5" t="s">
        <v>457</v>
      </c>
      <c r="C204" s="5">
        <v>13</v>
      </c>
      <c r="D204" s="5">
        <v>0</v>
      </c>
      <c r="E204" s="5">
        <v>59</v>
      </c>
      <c r="F204" s="5" t="s">
        <v>96</v>
      </c>
      <c r="G204" s="5">
        <v>51</v>
      </c>
      <c r="H204" s="5">
        <v>25</v>
      </c>
      <c r="I204" s="5">
        <v>-7.7</v>
      </c>
      <c r="J204" s="5">
        <v>-0.9</v>
      </c>
      <c r="K204" s="6" t="b">
        <f t="shared" si="28"/>
        <v>1</v>
      </c>
      <c r="L204" s="6" t="b">
        <f t="shared" si="29"/>
        <v>0</v>
      </c>
      <c r="M204" s="6" t="b">
        <f t="shared" si="30"/>
        <v>0</v>
      </c>
      <c r="N204" s="13" t="b">
        <f t="shared" si="31"/>
        <v>0</v>
      </c>
      <c r="O204" s="6" t="s">
        <v>100</v>
      </c>
      <c r="P204" s="2">
        <v>0.035</v>
      </c>
      <c r="Q204" s="4">
        <f t="shared" si="32"/>
        <v>60.10000000000001</v>
      </c>
      <c r="R204" s="1">
        <f t="shared" si="33"/>
        <v>7.752418977325723</v>
      </c>
      <c r="T204" s="6" t="s">
        <v>303</v>
      </c>
      <c r="U204" s="24">
        <v>467.92</v>
      </c>
      <c r="V204" s="3">
        <f t="shared" si="34"/>
        <v>21.631458573105977</v>
      </c>
      <c r="W204" s="25"/>
      <c r="X204" s="26"/>
      <c r="Y204" s="8"/>
      <c r="Z204" s="3">
        <f t="shared" si="35"/>
        <v>5.548984963770328</v>
      </c>
      <c r="AA204" s="4">
        <f t="shared" si="36"/>
        <v>147.887323943662</v>
      </c>
    </row>
    <row r="205" spans="1:27" ht="12.75">
      <c r="A205" s="5" t="s">
        <v>480</v>
      </c>
      <c r="B205" s="5" t="s">
        <v>95</v>
      </c>
      <c r="C205" s="5">
        <v>20</v>
      </c>
      <c r="D205" s="5">
        <v>8</v>
      </c>
      <c r="E205" s="5">
        <v>22</v>
      </c>
      <c r="F205" s="5">
        <v>-17</v>
      </c>
      <c r="G205" s="5">
        <v>36</v>
      </c>
      <c r="H205" s="5">
        <v>31</v>
      </c>
      <c r="I205" s="5">
        <v>7.4</v>
      </c>
      <c r="J205" s="5">
        <v>2.2</v>
      </c>
      <c r="K205" s="6" t="b">
        <f t="shared" si="28"/>
        <v>0</v>
      </c>
      <c r="L205" s="6" t="b">
        <f t="shared" si="29"/>
        <v>0</v>
      </c>
      <c r="M205" s="6" t="b">
        <f t="shared" si="30"/>
        <v>0</v>
      </c>
      <c r="N205" s="13" t="b">
        <f t="shared" si="31"/>
        <v>1</v>
      </c>
      <c r="O205" s="6" t="s">
        <v>106</v>
      </c>
      <c r="P205" s="2">
        <v>0.035</v>
      </c>
      <c r="Q205" s="4">
        <f t="shared" si="32"/>
        <v>59.60000000000001</v>
      </c>
      <c r="R205" s="1">
        <f t="shared" si="33"/>
        <v>7.720103626247513</v>
      </c>
      <c r="T205" s="6" t="s">
        <v>303</v>
      </c>
      <c r="U205" s="24">
        <v>520</v>
      </c>
      <c r="V205" s="3">
        <f t="shared" si="34"/>
        <v>22.80350850198276</v>
      </c>
      <c r="W205" s="25"/>
      <c r="X205" s="26"/>
      <c r="Y205" s="8"/>
      <c r="Z205" s="3">
        <f t="shared" si="35"/>
        <v>5.525854454730967</v>
      </c>
      <c r="AA205" s="4">
        <f t="shared" si="36"/>
        <v>147.887323943662</v>
      </c>
    </row>
    <row r="206" spans="1:27" ht="12.75">
      <c r="A206" s="5" t="s">
        <v>512</v>
      </c>
      <c r="B206" s="5" t="s">
        <v>513</v>
      </c>
      <c r="C206" s="5">
        <v>1</v>
      </c>
      <c r="D206" s="5">
        <v>23</v>
      </c>
      <c r="E206" s="5">
        <v>26</v>
      </c>
      <c r="F206" s="5" t="s">
        <v>96</v>
      </c>
      <c r="G206" s="5">
        <v>47</v>
      </c>
      <c r="H206" s="5">
        <v>15</v>
      </c>
      <c r="I206" s="5">
        <v>10.7</v>
      </c>
      <c r="J206" s="5">
        <v>32.1</v>
      </c>
      <c r="K206" s="6" t="b">
        <f t="shared" si="28"/>
        <v>0</v>
      </c>
      <c r="L206" s="6" t="b">
        <f t="shared" si="29"/>
        <v>0</v>
      </c>
      <c r="M206" s="6" t="b">
        <f t="shared" si="30"/>
        <v>0</v>
      </c>
      <c r="N206" s="13" t="b">
        <f t="shared" si="31"/>
        <v>1</v>
      </c>
      <c r="O206" s="6" t="s">
        <v>100</v>
      </c>
      <c r="P206" s="2">
        <v>0.035</v>
      </c>
      <c r="Q206" s="4">
        <f t="shared" si="32"/>
        <v>1144.9</v>
      </c>
      <c r="R206" s="1">
        <f t="shared" si="33"/>
        <v>33.83637096380166</v>
      </c>
      <c r="T206" s="6" t="s">
        <v>183</v>
      </c>
      <c r="U206" s="24">
        <v>526.88</v>
      </c>
      <c r="V206" s="3">
        <f t="shared" si="34"/>
        <v>22.953866776645715</v>
      </c>
      <c r="W206" s="25"/>
      <c r="X206" s="26"/>
      <c r="Y206" s="8"/>
      <c r="Z206" s="3">
        <f t="shared" si="35"/>
        <v>24.21921651240001</v>
      </c>
      <c r="AA206" s="4">
        <f t="shared" si="36"/>
        <v>147.887323943662</v>
      </c>
    </row>
    <row r="207" spans="1:27" ht="12.75">
      <c r="A207" s="5" t="s">
        <v>55</v>
      </c>
      <c r="B207" s="5" t="s">
        <v>95</v>
      </c>
      <c r="C207" s="5">
        <v>14</v>
      </c>
      <c r="D207" s="5">
        <v>59</v>
      </c>
      <c r="E207" s="5">
        <v>33</v>
      </c>
      <c r="F207" s="5" t="s">
        <v>96</v>
      </c>
      <c r="G207" s="5">
        <v>40</v>
      </c>
      <c r="H207" s="5">
        <v>12</v>
      </c>
      <c r="I207" s="5">
        <v>5</v>
      </c>
      <c r="J207" s="5">
        <v>5</v>
      </c>
      <c r="K207" s="6" t="b">
        <f t="shared" si="28"/>
        <v>0</v>
      </c>
      <c r="L207" s="6" t="b">
        <f t="shared" si="29"/>
        <v>0</v>
      </c>
      <c r="M207" s="6" t="b">
        <f t="shared" si="30"/>
        <v>0</v>
      </c>
      <c r="N207" s="13" t="b">
        <f t="shared" si="31"/>
        <v>1</v>
      </c>
      <c r="O207" s="6" t="s">
        <v>100</v>
      </c>
      <c r="P207" s="2">
        <v>0.035</v>
      </c>
      <c r="Q207" s="4">
        <f t="shared" si="32"/>
        <v>50</v>
      </c>
      <c r="R207" s="1">
        <f t="shared" si="33"/>
        <v>7.0710678118654755</v>
      </c>
      <c r="T207" s="6" t="s">
        <v>183</v>
      </c>
      <c r="U207" s="24">
        <v>538.6</v>
      </c>
      <c r="V207" s="3">
        <f t="shared" si="34"/>
        <v>23.207757323791544</v>
      </c>
      <c r="W207" s="25"/>
      <c r="X207" s="26"/>
      <c r="Y207" s="8"/>
      <c r="Z207" s="3">
        <f t="shared" si="35"/>
        <v>5.0612910732254015</v>
      </c>
      <c r="AA207" s="4">
        <f t="shared" si="36"/>
        <v>147.887323943662</v>
      </c>
    </row>
    <row r="208" spans="1:27" ht="12.75">
      <c r="A208" s="5" t="s">
        <v>148</v>
      </c>
      <c r="B208" s="5" t="s">
        <v>95</v>
      </c>
      <c r="C208" s="5">
        <v>21</v>
      </c>
      <c r="D208" s="5">
        <v>5</v>
      </c>
      <c r="E208" s="5">
        <v>36</v>
      </c>
      <c r="F208" s="5">
        <v>-52</v>
      </c>
      <c r="G208" s="5">
        <v>22</v>
      </c>
      <c r="H208" s="5">
        <v>41</v>
      </c>
      <c r="I208" s="5">
        <v>0</v>
      </c>
      <c r="J208" s="5">
        <v>15</v>
      </c>
      <c r="K208" s="6" t="b">
        <f t="shared" si="28"/>
        <v>0</v>
      </c>
      <c r="L208" s="6" t="b">
        <f t="shared" si="29"/>
        <v>0</v>
      </c>
      <c r="M208" s="6" t="b">
        <f t="shared" si="30"/>
        <v>0</v>
      </c>
      <c r="N208" s="13" t="b">
        <f t="shared" si="31"/>
        <v>0</v>
      </c>
      <c r="O208" s="6" t="s">
        <v>102</v>
      </c>
      <c r="P208" s="2">
        <v>0.036</v>
      </c>
      <c r="Q208" s="4">
        <f t="shared" si="32"/>
        <v>225</v>
      </c>
      <c r="R208" s="1">
        <f t="shared" si="33"/>
        <v>15</v>
      </c>
      <c r="T208" s="6" t="s">
        <v>145</v>
      </c>
      <c r="U208" s="24">
        <v>552.25</v>
      </c>
      <c r="V208" s="3">
        <f t="shared" si="34"/>
        <v>23.5</v>
      </c>
      <c r="W208" s="25"/>
      <c r="X208" s="26"/>
      <c r="Y208" s="8"/>
      <c r="Z208" s="3">
        <f t="shared" si="35"/>
        <v>11.043380281690139</v>
      </c>
      <c r="AA208" s="4">
        <f t="shared" si="36"/>
        <v>152.11267605633802</v>
      </c>
    </row>
    <row r="209" spans="1:27" ht="12.75">
      <c r="A209" s="5" t="s">
        <v>149</v>
      </c>
      <c r="B209" s="5" t="s">
        <v>95</v>
      </c>
      <c r="C209" s="5">
        <v>0</v>
      </c>
      <c r="D209" s="5">
        <v>36</v>
      </c>
      <c r="E209" s="5">
        <v>18</v>
      </c>
      <c r="F209" s="5" t="s">
        <v>96</v>
      </c>
      <c r="G209" s="5">
        <v>23</v>
      </c>
      <c r="H209" s="5">
        <v>41</v>
      </c>
      <c r="I209" s="5">
        <v>5.8</v>
      </c>
      <c r="J209" s="5">
        <v>3</v>
      </c>
      <c r="K209" s="6" t="b">
        <f t="shared" si="28"/>
        <v>0</v>
      </c>
      <c r="L209" s="6" t="b">
        <f t="shared" si="29"/>
        <v>0</v>
      </c>
      <c r="M209" s="6" t="b">
        <f t="shared" si="30"/>
        <v>0</v>
      </c>
      <c r="N209" s="13" t="b">
        <f t="shared" si="31"/>
        <v>1</v>
      </c>
      <c r="O209" s="6" t="s">
        <v>100</v>
      </c>
      <c r="P209" s="2">
        <v>0.036</v>
      </c>
      <c r="Q209" s="4">
        <f t="shared" si="32"/>
        <v>42.64</v>
      </c>
      <c r="R209" s="1">
        <f t="shared" si="33"/>
        <v>6.529931086925803</v>
      </c>
      <c r="T209" s="6" t="s">
        <v>147</v>
      </c>
      <c r="U209" s="24">
        <v>592</v>
      </c>
      <c r="V209" s="3">
        <f t="shared" si="34"/>
        <v>24.331050121192877</v>
      </c>
      <c r="W209" s="25"/>
      <c r="X209" s="26"/>
      <c r="Y209" s="8"/>
      <c r="Z209" s="3">
        <f t="shared" si="35"/>
        <v>4.807500813743458</v>
      </c>
      <c r="AA209" s="4">
        <f t="shared" si="36"/>
        <v>152.11267605633802</v>
      </c>
    </row>
    <row r="210" spans="1:27" ht="12.75">
      <c r="A210" s="5" t="s">
        <v>224</v>
      </c>
      <c r="B210" s="5" t="s">
        <v>225</v>
      </c>
      <c r="C210" s="5">
        <v>9</v>
      </c>
      <c r="D210" s="5">
        <v>21</v>
      </c>
      <c r="E210" s="5">
        <v>52</v>
      </c>
      <c r="F210" s="5" t="s">
        <v>96</v>
      </c>
      <c r="G210" s="5">
        <v>0</v>
      </c>
      <c r="H210" s="5">
        <v>7</v>
      </c>
      <c r="I210" s="5">
        <v>91</v>
      </c>
      <c r="J210" s="5">
        <v>100</v>
      </c>
      <c r="K210" s="6" t="b">
        <f t="shared" si="28"/>
        <v>0</v>
      </c>
      <c r="L210" s="6" t="b">
        <f t="shared" si="29"/>
        <v>0</v>
      </c>
      <c r="M210" s="6" t="b">
        <f t="shared" si="30"/>
        <v>0</v>
      </c>
      <c r="N210" s="13" t="b">
        <f t="shared" si="31"/>
        <v>1</v>
      </c>
      <c r="O210" s="6" t="s">
        <v>158</v>
      </c>
      <c r="P210" s="2">
        <v>0.036</v>
      </c>
      <c r="Q210" s="4">
        <f t="shared" si="32"/>
        <v>18281</v>
      </c>
      <c r="R210" s="1">
        <f t="shared" si="33"/>
        <v>135.20724832641184</v>
      </c>
      <c r="T210" s="6" t="s">
        <v>226</v>
      </c>
      <c r="U210" s="24">
        <v>597.25</v>
      </c>
      <c r="V210" s="3">
        <f t="shared" si="34"/>
        <v>24.438698819699873</v>
      </c>
      <c r="W210" s="25"/>
      <c r="X210" s="26"/>
      <c r="Y210" s="8"/>
      <c r="Z210" s="3">
        <f t="shared" si="35"/>
        <v>99.54300400729858</v>
      </c>
      <c r="AA210" s="4">
        <f t="shared" si="36"/>
        <v>152.11267605633802</v>
      </c>
    </row>
    <row r="211" spans="1:27" ht="12.75">
      <c r="A211" s="5" t="s">
        <v>272</v>
      </c>
      <c r="B211" s="5" t="s">
        <v>273</v>
      </c>
      <c r="C211" s="5">
        <v>15</v>
      </c>
      <c r="D211" s="5">
        <v>52</v>
      </c>
      <c r="E211" s="5">
        <v>56</v>
      </c>
      <c r="F211" s="5" t="s">
        <v>96</v>
      </c>
      <c r="G211" s="5">
        <v>56</v>
      </c>
      <c r="H211" s="5">
        <v>13</v>
      </c>
      <c r="I211" s="5">
        <v>4.3</v>
      </c>
      <c r="J211" s="5">
        <v>-3.1</v>
      </c>
      <c r="K211" s="6" t="b">
        <f t="shared" si="28"/>
        <v>0</v>
      </c>
      <c r="L211" s="6" t="b">
        <f t="shared" si="29"/>
        <v>0</v>
      </c>
      <c r="M211" s="6" t="b">
        <f t="shared" si="30"/>
        <v>1</v>
      </c>
      <c r="N211" s="13" t="b">
        <f t="shared" si="31"/>
        <v>0</v>
      </c>
      <c r="O211" s="6" t="s">
        <v>100</v>
      </c>
      <c r="P211" s="2">
        <v>0.036</v>
      </c>
      <c r="Q211" s="4">
        <f t="shared" si="32"/>
        <v>28.1</v>
      </c>
      <c r="R211" s="1">
        <f t="shared" si="33"/>
        <v>5.300943312279429</v>
      </c>
      <c r="T211" s="6" t="s">
        <v>183</v>
      </c>
      <c r="U211" s="24">
        <v>607.13</v>
      </c>
      <c r="V211" s="3">
        <f t="shared" si="34"/>
        <v>24.64000811688178</v>
      </c>
      <c r="W211" s="25"/>
      <c r="X211" s="26"/>
      <c r="Y211" s="8"/>
      <c r="Z211" s="3">
        <f t="shared" si="35"/>
        <v>3.9026888566122575</v>
      </c>
      <c r="AA211" s="4">
        <f t="shared" si="36"/>
        <v>152.11267605633802</v>
      </c>
    </row>
    <row r="212" spans="1:27" ht="12.75">
      <c r="A212" s="5" t="s">
        <v>399</v>
      </c>
      <c r="B212" s="5" t="s">
        <v>400</v>
      </c>
      <c r="C212" s="5">
        <v>14</v>
      </c>
      <c r="D212" s="5">
        <v>34</v>
      </c>
      <c r="E212" s="5">
        <v>52</v>
      </c>
      <c r="F212" s="5" t="s">
        <v>96</v>
      </c>
      <c r="G212" s="5">
        <v>39</v>
      </c>
      <c r="H212" s="5">
        <v>53</v>
      </c>
      <c r="I212" s="5">
        <v>9.3</v>
      </c>
      <c r="J212" s="5">
        <v>8</v>
      </c>
      <c r="K212" s="6" t="b">
        <f t="shared" si="28"/>
        <v>0</v>
      </c>
      <c r="L212" s="6" t="b">
        <f t="shared" si="29"/>
        <v>0</v>
      </c>
      <c r="M212" s="6" t="b">
        <f t="shared" si="30"/>
        <v>0</v>
      </c>
      <c r="N212" s="13" t="b">
        <f t="shared" si="31"/>
        <v>1</v>
      </c>
      <c r="O212" s="6" t="s">
        <v>100</v>
      </c>
      <c r="P212" s="2">
        <v>0.036</v>
      </c>
      <c r="Q212" s="4">
        <f t="shared" si="32"/>
        <v>150.49</v>
      </c>
      <c r="R212" s="1">
        <f t="shared" si="33"/>
        <v>12.267436570041845</v>
      </c>
      <c r="T212" s="6" t="s">
        <v>391</v>
      </c>
      <c r="U212" s="24">
        <v>631.61</v>
      </c>
      <c r="V212" s="3">
        <f t="shared" si="34"/>
        <v>25.13185229942274</v>
      </c>
      <c r="W212" s="25"/>
      <c r="X212" s="26"/>
      <c r="Y212" s="8"/>
      <c r="Z212" s="3">
        <f t="shared" si="35"/>
        <v>9.031597808298974</v>
      </c>
      <c r="AA212" s="4">
        <f t="shared" si="36"/>
        <v>152.11267605633802</v>
      </c>
    </row>
    <row r="213" spans="1:27" ht="12.75">
      <c r="A213" s="5" t="s">
        <v>476</v>
      </c>
      <c r="B213" s="5" t="s">
        <v>95</v>
      </c>
      <c r="C213" s="5">
        <v>17</v>
      </c>
      <c r="D213" s="5">
        <v>18</v>
      </c>
      <c r="E213" s="5">
        <v>33</v>
      </c>
      <c r="F213" s="5" t="s">
        <v>96</v>
      </c>
      <c r="G213" s="5">
        <v>40</v>
      </c>
      <c r="H213" s="5">
        <v>1</v>
      </c>
      <c r="I213" s="5">
        <v>-5.1</v>
      </c>
      <c r="J213" s="5">
        <v>-3.6</v>
      </c>
      <c r="K213" s="6" t="b">
        <f t="shared" si="28"/>
        <v>1</v>
      </c>
      <c r="L213" s="6" t="b">
        <f t="shared" si="29"/>
        <v>0</v>
      </c>
      <c r="M213" s="6" t="b">
        <f t="shared" si="30"/>
        <v>0</v>
      </c>
      <c r="N213" s="13" t="b">
        <f t="shared" si="31"/>
        <v>0</v>
      </c>
      <c r="O213" s="6" t="s">
        <v>100</v>
      </c>
      <c r="P213" s="2">
        <v>0.036</v>
      </c>
      <c r="Q213" s="4">
        <f t="shared" si="32"/>
        <v>38.97</v>
      </c>
      <c r="R213" s="1">
        <f t="shared" si="33"/>
        <v>6.2425956140054435</v>
      </c>
      <c r="T213" s="6" t="s">
        <v>303</v>
      </c>
      <c r="U213" s="24">
        <v>633.37</v>
      </c>
      <c r="V213" s="3">
        <f t="shared" si="34"/>
        <v>25.16684326648855</v>
      </c>
      <c r="W213" s="25"/>
      <c r="X213" s="26"/>
      <c r="Y213" s="8"/>
      <c r="Z213" s="3">
        <f t="shared" si="35"/>
        <v>4.595957154018204</v>
      </c>
      <c r="AA213" s="4">
        <f t="shared" si="36"/>
        <v>152.11267605633802</v>
      </c>
    </row>
    <row r="214" spans="1:27" ht="12.75">
      <c r="A214" s="5" t="s">
        <v>522</v>
      </c>
      <c r="B214" s="5" t="s">
        <v>523</v>
      </c>
      <c r="C214" s="5">
        <v>14</v>
      </c>
      <c r="D214" s="5">
        <v>23</v>
      </c>
      <c r="E214" s="5">
        <v>40</v>
      </c>
      <c r="F214" s="5">
        <v>-19</v>
      </c>
      <c r="G214" s="5">
        <v>26</v>
      </c>
      <c r="H214" s="5">
        <v>50</v>
      </c>
      <c r="I214" s="5">
        <v>-11.8</v>
      </c>
      <c r="J214" s="5">
        <v>15.5</v>
      </c>
      <c r="K214" s="6" t="b">
        <f t="shared" si="28"/>
        <v>0</v>
      </c>
      <c r="L214" s="6" t="b">
        <f t="shared" si="29"/>
        <v>1</v>
      </c>
      <c r="M214" s="6" t="b">
        <f t="shared" si="30"/>
        <v>0</v>
      </c>
      <c r="N214" s="13" t="b">
        <f t="shared" si="31"/>
        <v>0</v>
      </c>
      <c r="O214" s="6" t="s">
        <v>100</v>
      </c>
      <c r="P214" s="2">
        <v>0.036</v>
      </c>
      <c r="Q214" s="4">
        <f t="shared" si="32"/>
        <v>379.49</v>
      </c>
      <c r="R214" s="1">
        <f t="shared" si="33"/>
        <v>19.480503073586164</v>
      </c>
      <c r="T214" s="6" t="s">
        <v>503</v>
      </c>
      <c r="U214" s="24">
        <v>650</v>
      </c>
      <c r="V214" s="3">
        <f t="shared" si="34"/>
        <v>25.495097567963924</v>
      </c>
      <c r="W214" s="25"/>
      <c r="X214" s="26"/>
      <c r="Y214" s="8"/>
      <c r="Z214" s="3">
        <f t="shared" si="35"/>
        <v>14.342040234683038</v>
      </c>
      <c r="AA214" s="4">
        <f t="shared" si="36"/>
        <v>152.11267605633802</v>
      </c>
    </row>
    <row r="215" spans="1:27" ht="12.75">
      <c r="A215" s="5" t="s">
        <v>63</v>
      </c>
      <c r="B215" s="5" t="s">
        <v>95</v>
      </c>
      <c r="C215" s="5">
        <v>14</v>
      </c>
      <c r="D215" s="5">
        <v>24</v>
      </c>
      <c r="E215" s="5">
        <v>7</v>
      </c>
      <c r="F215" s="5" t="s">
        <v>96</v>
      </c>
      <c r="G215" s="5">
        <v>17</v>
      </c>
      <c r="H215" s="5">
        <v>50</v>
      </c>
      <c r="I215" s="5">
        <v>-9</v>
      </c>
      <c r="J215" s="5">
        <v>-11</v>
      </c>
      <c r="K215" s="6" t="b">
        <f t="shared" si="28"/>
        <v>1</v>
      </c>
      <c r="L215" s="6" t="b">
        <f t="shared" si="29"/>
        <v>0</v>
      </c>
      <c r="M215" s="6" t="b">
        <f t="shared" si="30"/>
        <v>0</v>
      </c>
      <c r="N215" s="13" t="b">
        <f t="shared" si="31"/>
        <v>0</v>
      </c>
      <c r="O215" s="6" t="s">
        <v>100</v>
      </c>
      <c r="P215" s="2">
        <v>0.036</v>
      </c>
      <c r="Q215" s="4">
        <f t="shared" si="32"/>
        <v>202</v>
      </c>
      <c r="R215" s="1">
        <f t="shared" si="33"/>
        <v>14.212670403551895</v>
      </c>
      <c r="T215" s="6" t="s">
        <v>64</v>
      </c>
      <c r="U215" s="24">
        <v>680.65</v>
      </c>
      <c r="V215" s="3">
        <f t="shared" si="34"/>
        <v>26.089269824968273</v>
      </c>
      <c r="W215" s="25"/>
      <c r="X215" s="26"/>
      <c r="Y215" s="8"/>
      <c r="Z215" s="3">
        <f t="shared" si="35"/>
        <v>10.463728272316402</v>
      </c>
      <c r="AA215" s="4">
        <f t="shared" si="36"/>
        <v>152.11267605633802</v>
      </c>
    </row>
    <row r="216" spans="1:27" ht="12.75">
      <c r="A216" s="5" t="s">
        <v>161</v>
      </c>
      <c r="B216" s="5" t="s">
        <v>95</v>
      </c>
      <c r="C216" s="5">
        <v>15</v>
      </c>
      <c r="D216" s="5">
        <v>13</v>
      </c>
      <c r="E216" s="5">
        <v>40</v>
      </c>
      <c r="F216" s="5" t="s">
        <v>96</v>
      </c>
      <c r="G216" s="5">
        <v>53</v>
      </c>
      <c r="H216" s="5">
        <v>45</v>
      </c>
      <c r="I216" s="5">
        <v>1.2</v>
      </c>
      <c r="J216" s="5">
        <v>-18.1</v>
      </c>
      <c r="K216" s="6" t="b">
        <f t="shared" si="28"/>
        <v>0</v>
      </c>
      <c r="L216" s="6" t="b">
        <f t="shared" si="29"/>
        <v>0</v>
      </c>
      <c r="M216" s="6" t="b">
        <f t="shared" si="30"/>
        <v>1</v>
      </c>
      <c r="N216" s="13" t="b">
        <f t="shared" si="31"/>
        <v>0</v>
      </c>
      <c r="O216" s="6" t="s">
        <v>118</v>
      </c>
      <c r="P216" s="2">
        <v>0.037</v>
      </c>
      <c r="Q216" s="4">
        <f t="shared" si="32"/>
        <v>329.05000000000007</v>
      </c>
      <c r="R216" s="1">
        <f t="shared" si="33"/>
        <v>18.139735389470268</v>
      </c>
      <c r="T216" s="6" t="s">
        <v>98</v>
      </c>
      <c r="U216" s="24">
        <v>709</v>
      </c>
      <c r="V216" s="3">
        <f t="shared" si="34"/>
        <v>26.627053911388696</v>
      </c>
      <c r="W216" s="25"/>
      <c r="X216" s="26"/>
      <c r="Y216" s="8"/>
      <c r="Z216" s="3">
        <f t="shared" si="35"/>
        <v>13.725903437519728</v>
      </c>
      <c r="AA216" s="4">
        <f t="shared" si="36"/>
        <v>156.33802816901408</v>
      </c>
    </row>
    <row r="217" spans="1:27" ht="12.75">
      <c r="A217" s="5" t="s">
        <v>199</v>
      </c>
      <c r="B217" s="5" t="s">
        <v>200</v>
      </c>
      <c r="C217" s="5">
        <v>7</v>
      </c>
      <c r="D217" s="5">
        <v>41</v>
      </c>
      <c r="E217" s="5">
        <v>42</v>
      </c>
      <c r="F217" s="5" t="s">
        <v>96</v>
      </c>
      <c r="G217" s="5">
        <v>44</v>
      </c>
      <c r="H217" s="5">
        <v>2</v>
      </c>
      <c r="I217" s="5">
        <v>10.1</v>
      </c>
      <c r="J217" s="5">
        <v>5.1</v>
      </c>
      <c r="K217" s="6" t="b">
        <f t="shared" si="28"/>
        <v>0</v>
      </c>
      <c r="L217" s="6" t="b">
        <f t="shared" si="29"/>
        <v>0</v>
      </c>
      <c r="M217" s="6" t="b">
        <f t="shared" si="30"/>
        <v>0</v>
      </c>
      <c r="N217" s="13" t="b">
        <f t="shared" si="31"/>
        <v>1</v>
      </c>
      <c r="O217" s="6" t="s">
        <v>100</v>
      </c>
      <c r="P217" s="2">
        <v>0.037</v>
      </c>
      <c r="Q217" s="4">
        <f t="shared" si="32"/>
        <v>128.01999999999998</v>
      </c>
      <c r="R217" s="1">
        <f t="shared" si="33"/>
        <v>11.314592347937241</v>
      </c>
      <c r="T217" s="6" t="s">
        <v>98</v>
      </c>
      <c r="U217" s="24">
        <v>713.96</v>
      </c>
      <c r="V217" s="3">
        <f t="shared" si="34"/>
        <v>26.720029940102986</v>
      </c>
      <c r="W217" s="25"/>
      <c r="X217" s="26"/>
      <c r="Y217" s="8"/>
      <c r="Z217" s="3">
        <f t="shared" si="35"/>
        <v>8.561481116909581</v>
      </c>
      <c r="AA217" s="4">
        <f t="shared" si="36"/>
        <v>156.33802816901408</v>
      </c>
    </row>
    <row r="218" spans="1:27" ht="12.75">
      <c r="A218" s="5" t="s">
        <v>218</v>
      </c>
      <c r="B218" s="5" t="s">
        <v>219</v>
      </c>
      <c r="C218" s="5">
        <v>12</v>
      </c>
      <c r="D218" s="5">
        <v>4</v>
      </c>
      <c r="E218" s="5">
        <v>7</v>
      </c>
      <c r="F218" s="5" t="s">
        <v>96</v>
      </c>
      <c r="G218" s="5">
        <v>30</v>
      </c>
      <c r="H218" s="5">
        <v>1</v>
      </c>
      <c r="I218" s="5">
        <v>-20</v>
      </c>
      <c r="J218" s="5">
        <v>33</v>
      </c>
      <c r="K218" s="6" t="b">
        <f t="shared" si="28"/>
        <v>0</v>
      </c>
      <c r="L218" s="6" t="b">
        <f t="shared" si="29"/>
        <v>1</v>
      </c>
      <c r="M218" s="6" t="b">
        <f t="shared" si="30"/>
        <v>0</v>
      </c>
      <c r="N218" s="13" t="b">
        <f t="shared" si="31"/>
        <v>0</v>
      </c>
      <c r="O218" s="6" t="s">
        <v>103</v>
      </c>
      <c r="P218" s="2">
        <v>0.037</v>
      </c>
      <c r="Q218" s="4">
        <f t="shared" si="32"/>
        <v>1489</v>
      </c>
      <c r="R218" s="1">
        <f t="shared" si="33"/>
        <v>38.58756276314948</v>
      </c>
      <c r="T218" s="6" t="s">
        <v>157</v>
      </c>
      <c r="U218" s="24">
        <v>720</v>
      </c>
      <c r="V218" s="3">
        <f t="shared" si="34"/>
        <v>26.832815729997478</v>
      </c>
      <c r="W218" s="25"/>
      <c r="X218" s="26"/>
      <c r="Y218" s="8"/>
      <c r="Z218" s="3">
        <f t="shared" si="35"/>
        <v>29.198284815316093</v>
      </c>
      <c r="AA218" s="4">
        <f t="shared" si="36"/>
        <v>156.33802816901408</v>
      </c>
    </row>
    <row r="219" spans="1:27" ht="12.75">
      <c r="A219" s="5" t="s">
        <v>392</v>
      </c>
      <c r="B219" s="5" t="s">
        <v>393</v>
      </c>
      <c r="C219" s="5">
        <v>14</v>
      </c>
      <c r="D219" s="5">
        <v>24</v>
      </c>
      <c r="E219" s="5">
        <v>41</v>
      </c>
      <c r="F219" s="5" t="s">
        <v>96</v>
      </c>
      <c r="G219" s="5">
        <v>37</v>
      </c>
      <c r="H219" s="5">
        <v>35</v>
      </c>
      <c r="I219" s="5">
        <v>3.7</v>
      </c>
      <c r="J219" s="5">
        <v>0.1</v>
      </c>
      <c r="K219" s="6" t="b">
        <f t="shared" si="28"/>
        <v>0</v>
      </c>
      <c r="L219" s="6" t="b">
        <f t="shared" si="29"/>
        <v>0</v>
      </c>
      <c r="M219" s="6" t="b">
        <f t="shared" si="30"/>
        <v>0</v>
      </c>
      <c r="N219" s="13" t="b">
        <f t="shared" si="31"/>
        <v>1</v>
      </c>
      <c r="O219" s="6" t="s">
        <v>100</v>
      </c>
      <c r="P219" s="2">
        <v>0.037</v>
      </c>
      <c r="Q219" s="4">
        <f t="shared" si="32"/>
        <v>13.700000000000001</v>
      </c>
      <c r="R219" s="1">
        <f t="shared" si="33"/>
        <v>3.7013511046643495</v>
      </c>
      <c r="T219" s="6" t="s">
        <v>183</v>
      </c>
      <c r="U219" s="24">
        <v>752.05</v>
      </c>
      <c r="V219" s="3">
        <f t="shared" si="34"/>
        <v>27.42353004264768</v>
      </c>
      <c r="W219" s="25"/>
      <c r="X219" s="26"/>
      <c r="Y219" s="8"/>
      <c r="Z219" s="3">
        <f t="shared" si="35"/>
        <v>2.8007237569998242</v>
      </c>
      <c r="AA219" s="4">
        <f t="shared" si="36"/>
        <v>156.33802816901408</v>
      </c>
    </row>
    <row r="220" spans="1:27" ht="12.75">
      <c r="A220" s="5" t="s">
        <v>428</v>
      </c>
      <c r="B220" s="5" t="s">
        <v>429</v>
      </c>
      <c r="C220" s="5">
        <v>2</v>
      </c>
      <c r="D220" s="5">
        <v>28</v>
      </c>
      <c r="E220" s="5">
        <v>20</v>
      </c>
      <c r="F220" s="5" t="s">
        <v>96</v>
      </c>
      <c r="G220" s="5">
        <v>27</v>
      </c>
      <c r="H220" s="5">
        <v>59</v>
      </c>
      <c r="I220" s="5">
        <v>6.6</v>
      </c>
      <c r="J220" s="5">
        <v>-20.6</v>
      </c>
      <c r="K220" s="6" t="b">
        <f t="shared" si="28"/>
        <v>0</v>
      </c>
      <c r="L220" s="6" t="b">
        <f t="shared" si="29"/>
        <v>0</v>
      </c>
      <c r="M220" s="6" t="b">
        <f t="shared" si="30"/>
        <v>1</v>
      </c>
      <c r="N220" s="13" t="b">
        <f t="shared" si="31"/>
        <v>0</v>
      </c>
      <c r="O220" s="6" t="s">
        <v>100</v>
      </c>
      <c r="P220" s="2">
        <v>0.037</v>
      </c>
      <c r="Q220" s="4">
        <f t="shared" si="32"/>
        <v>467.9200000000001</v>
      </c>
      <c r="R220" s="1">
        <f t="shared" si="33"/>
        <v>21.631458573105977</v>
      </c>
      <c r="T220" s="6" t="s">
        <v>167</v>
      </c>
      <c r="U220" s="24">
        <v>824.93</v>
      </c>
      <c r="V220" s="3">
        <f t="shared" si="34"/>
        <v>28.721594663249462</v>
      </c>
      <c r="W220" s="25"/>
      <c r="X220" s="26"/>
      <c r="Y220" s="8"/>
      <c r="Z220" s="3">
        <f t="shared" si="35"/>
        <v>16.36800676593726</v>
      </c>
      <c r="AA220" s="4">
        <f t="shared" si="36"/>
        <v>156.33802816901408</v>
      </c>
    </row>
    <row r="221" spans="1:27" ht="12.75">
      <c r="A221" s="5" t="s">
        <v>458</v>
      </c>
      <c r="B221" s="5" t="s">
        <v>459</v>
      </c>
      <c r="C221" s="5">
        <v>13</v>
      </c>
      <c r="D221" s="5">
        <v>27</v>
      </c>
      <c r="E221" s="5">
        <v>54</v>
      </c>
      <c r="F221" s="5" t="s">
        <v>96</v>
      </c>
      <c r="G221" s="5">
        <v>30</v>
      </c>
      <c r="H221" s="5">
        <v>29</v>
      </c>
      <c r="I221" s="5">
        <v>0.1</v>
      </c>
      <c r="J221" s="5">
        <v>-4.2</v>
      </c>
      <c r="K221" s="6" t="b">
        <f t="shared" si="28"/>
        <v>0</v>
      </c>
      <c r="L221" s="6" t="b">
        <f t="shared" si="29"/>
        <v>0</v>
      </c>
      <c r="M221" s="6" t="b">
        <f t="shared" si="30"/>
        <v>1</v>
      </c>
      <c r="N221" s="13" t="b">
        <f t="shared" si="31"/>
        <v>0</v>
      </c>
      <c r="O221" s="6" t="s">
        <v>100</v>
      </c>
      <c r="P221" s="2">
        <v>0.037</v>
      </c>
      <c r="Q221" s="4">
        <f t="shared" si="32"/>
        <v>17.650000000000002</v>
      </c>
      <c r="R221" s="1">
        <f t="shared" si="33"/>
        <v>4.201190307520001</v>
      </c>
      <c r="T221" s="6" t="s">
        <v>303</v>
      </c>
      <c r="U221" s="24">
        <v>835.54</v>
      </c>
      <c r="V221" s="3">
        <f t="shared" si="34"/>
        <v>28.90570877871705</v>
      </c>
      <c r="W221" s="25"/>
      <c r="X221" s="26"/>
      <c r="Y221" s="8"/>
      <c r="Z221" s="3">
        <f t="shared" si="35"/>
        <v>3.178940113819782</v>
      </c>
      <c r="AA221" s="4">
        <f t="shared" si="36"/>
        <v>156.33802816901408</v>
      </c>
    </row>
    <row r="222" spans="1:27" ht="12.75">
      <c r="A222" s="5" t="s">
        <v>471</v>
      </c>
      <c r="B222" s="5" t="s">
        <v>95</v>
      </c>
      <c r="C222" s="5">
        <v>13</v>
      </c>
      <c r="D222" s="5">
        <v>57</v>
      </c>
      <c r="E222" s="5">
        <v>6</v>
      </c>
      <c r="F222" s="5">
        <v>-17</v>
      </c>
      <c r="G222" s="5">
        <v>2</v>
      </c>
      <c r="H222" s="5">
        <v>23</v>
      </c>
      <c r="I222" s="5">
        <v>-2.6</v>
      </c>
      <c r="J222" s="5">
        <v>1</v>
      </c>
      <c r="K222" s="6" t="b">
        <f t="shared" si="28"/>
        <v>0</v>
      </c>
      <c r="L222" s="6" t="b">
        <f t="shared" si="29"/>
        <v>1</v>
      </c>
      <c r="M222" s="6" t="b">
        <f t="shared" si="30"/>
        <v>0</v>
      </c>
      <c r="N222" s="13" t="b">
        <f t="shared" si="31"/>
        <v>0</v>
      </c>
      <c r="O222" s="6" t="s">
        <v>102</v>
      </c>
      <c r="P222" s="2">
        <v>0.037</v>
      </c>
      <c r="Q222" s="4">
        <f t="shared" si="32"/>
        <v>7.760000000000001</v>
      </c>
      <c r="R222" s="1">
        <f t="shared" si="33"/>
        <v>2.785677655436824</v>
      </c>
      <c r="T222" s="6" t="s">
        <v>412</v>
      </c>
      <c r="U222" s="24">
        <v>842.5</v>
      </c>
      <c r="V222" s="3">
        <f t="shared" si="34"/>
        <v>29.025850547399983</v>
      </c>
      <c r="W222" s="25"/>
      <c r="X222" s="26"/>
      <c r="Y222" s="8"/>
      <c r="Z222" s="3">
        <f t="shared" si="35"/>
        <v>2.1078555825449006</v>
      </c>
      <c r="AA222" s="4">
        <f t="shared" si="36"/>
        <v>156.33802816901408</v>
      </c>
    </row>
    <row r="223" spans="1:27" ht="12.75">
      <c r="A223" s="5" t="s">
        <v>13</v>
      </c>
      <c r="B223" s="5" t="s">
        <v>14</v>
      </c>
      <c r="C223" s="5">
        <v>16</v>
      </c>
      <c r="D223" s="5">
        <v>6</v>
      </c>
      <c r="E223" s="5">
        <v>14</v>
      </c>
      <c r="F223" s="5" t="s">
        <v>96</v>
      </c>
      <c r="G223" s="5">
        <v>24</v>
      </c>
      <c r="H223" s="5">
        <v>54</v>
      </c>
      <c r="I223" s="5">
        <v>2</v>
      </c>
      <c r="J223" s="5">
        <v>1</v>
      </c>
      <c r="K223" s="6" t="b">
        <f t="shared" si="28"/>
        <v>0</v>
      </c>
      <c r="L223" s="6" t="b">
        <f t="shared" si="29"/>
        <v>0</v>
      </c>
      <c r="M223" s="6" t="b">
        <f t="shared" si="30"/>
        <v>0</v>
      </c>
      <c r="N223" s="13" t="b">
        <f t="shared" si="31"/>
        <v>1</v>
      </c>
      <c r="O223" s="6" t="s">
        <v>100</v>
      </c>
      <c r="P223" s="2">
        <v>0.037</v>
      </c>
      <c r="Q223" s="4">
        <f t="shared" si="32"/>
        <v>5</v>
      </c>
      <c r="R223" s="1">
        <f t="shared" si="33"/>
        <v>2.23606797749979</v>
      </c>
      <c r="T223" s="6" t="s">
        <v>174</v>
      </c>
      <c r="U223" s="24">
        <v>878.8</v>
      </c>
      <c r="V223" s="3">
        <f t="shared" si="34"/>
        <v>29.644561052577586</v>
      </c>
      <c r="W223" s="25"/>
      <c r="X223" s="26"/>
      <c r="Y223" s="8"/>
      <c r="Z223" s="3">
        <f t="shared" si="35"/>
        <v>1.6919790989182917</v>
      </c>
      <c r="AA223" s="4">
        <f t="shared" si="36"/>
        <v>156.33802816901408</v>
      </c>
    </row>
    <row r="224" spans="1:27" ht="12.75">
      <c r="A224" s="5" t="s">
        <v>53</v>
      </c>
      <c r="B224" s="5" t="s">
        <v>54</v>
      </c>
      <c r="C224" s="5">
        <v>6</v>
      </c>
      <c r="D224" s="5">
        <v>12</v>
      </c>
      <c r="E224" s="5">
        <v>4</v>
      </c>
      <c r="F224" s="5" t="s">
        <v>96</v>
      </c>
      <c r="G224" s="5">
        <v>52</v>
      </c>
      <c r="H224" s="5">
        <v>3</v>
      </c>
      <c r="I224" s="5">
        <v>12</v>
      </c>
      <c r="J224" s="5">
        <v>0.9</v>
      </c>
      <c r="K224" s="6" t="b">
        <f t="shared" si="28"/>
        <v>0</v>
      </c>
      <c r="L224" s="6" t="b">
        <f t="shared" si="29"/>
        <v>0</v>
      </c>
      <c r="M224" s="6" t="b">
        <f t="shared" si="30"/>
        <v>0</v>
      </c>
      <c r="N224" s="13" t="b">
        <f t="shared" si="31"/>
        <v>1</v>
      </c>
      <c r="O224" s="6" t="s">
        <v>100</v>
      </c>
      <c r="P224" s="2">
        <v>0.037</v>
      </c>
      <c r="Q224" s="4">
        <f t="shared" si="32"/>
        <v>144.81</v>
      </c>
      <c r="R224" s="1">
        <f t="shared" si="33"/>
        <v>12.033702672078947</v>
      </c>
      <c r="T224" s="6" t="s">
        <v>167</v>
      </c>
      <c r="U224" s="24">
        <v>896.68</v>
      </c>
      <c r="V224" s="3">
        <f t="shared" si="34"/>
        <v>29.944615542698156</v>
      </c>
      <c r="W224" s="25"/>
      <c r="X224" s="26"/>
      <c r="Y224" s="8"/>
      <c r="Z224" s="3">
        <f t="shared" si="35"/>
        <v>9.105614681053089</v>
      </c>
      <c r="AA224" s="4">
        <f t="shared" si="36"/>
        <v>156.33802816901408</v>
      </c>
    </row>
    <row r="225" spans="1:27" ht="12.75">
      <c r="A225" s="5" t="s">
        <v>179</v>
      </c>
      <c r="B225" s="5" t="s">
        <v>180</v>
      </c>
      <c r="C225" s="5">
        <v>9</v>
      </c>
      <c r="D225" s="5">
        <v>41</v>
      </c>
      <c r="E225" s="5">
        <v>6</v>
      </c>
      <c r="F225" s="5">
        <v>-29</v>
      </c>
      <c r="G225" s="5">
        <v>6</v>
      </c>
      <c r="H225" s="5">
        <v>18</v>
      </c>
      <c r="I225" s="5">
        <v>-1</v>
      </c>
      <c r="J225" s="5">
        <v>7</v>
      </c>
      <c r="K225" s="6" t="b">
        <f t="shared" si="28"/>
        <v>0</v>
      </c>
      <c r="L225" s="6" t="b">
        <f t="shared" si="29"/>
        <v>1</v>
      </c>
      <c r="M225" s="6" t="b">
        <f t="shared" si="30"/>
        <v>0</v>
      </c>
      <c r="N225" s="13" t="b">
        <f t="shared" si="31"/>
        <v>0</v>
      </c>
      <c r="O225" s="6" t="s">
        <v>100</v>
      </c>
      <c r="P225" s="2">
        <v>0.038</v>
      </c>
      <c r="Q225" s="4">
        <f t="shared" si="32"/>
        <v>50</v>
      </c>
      <c r="R225" s="1">
        <f t="shared" si="33"/>
        <v>7.0710678118654755</v>
      </c>
      <c r="T225" s="6" t="s">
        <v>171</v>
      </c>
      <c r="U225" s="24">
        <v>962</v>
      </c>
      <c r="V225" s="3">
        <f t="shared" si="34"/>
        <v>31.016124838541646</v>
      </c>
      <c r="W225" s="25"/>
      <c r="X225" s="26"/>
      <c r="Y225" s="8"/>
      <c r="Z225" s="3">
        <f t="shared" si="35"/>
        <v>5.4951160223590065</v>
      </c>
      <c r="AA225" s="4">
        <f t="shared" si="36"/>
        <v>160.56338028169014</v>
      </c>
    </row>
    <row r="226" spans="1:27" ht="12.75">
      <c r="A226" s="5" t="s">
        <v>234</v>
      </c>
      <c r="B226" s="5" t="s">
        <v>235</v>
      </c>
      <c r="C226" s="5">
        <v>15</v>
      </c>
      <c r="D226" s="5">
        <v>8</v>
      </c>
      <c r="E226" s="5">
        <v>57</v>
      </c>
      <c r="F226" s="5" t="s">
        <v>96</v>
      </c>
      <c r="G226" s="5">
        <v>26</v>
      </c>
      <c r="H226" s="5">
        <v>53</v>
      </c>
      <c r="I226" s="5">
        <v>5.9</v>
      </c>
      <c r="J226" s="5">
        <v>0</v>
      </c>
      <c r="K226" s="6" t="b">
        <f t="shared" si="28"/>
        <v>0</v>
      </c>
      <c r="L226" s="6" t="b">
        <f t="shared" si="29"/>
        <v>0</v>
      </c>
      <c r="M226" s="6" t="b">
        <f t="shared" si="30"/>
        <v>0</v>
      </c>
      <c r="N226" s="13" t="b">
        <f t="shared" si="31"/>
        <v>0</v>
      </c>
      <c r="O226" s="6" t="s">
        <v>102</v>
      </c>
      <c r="P226" s="2">
        <v>0.038</v>
      </c>
      <c r="Q226" s="4">
        <f t="shared" si="32"/>
        <v>34.81</v>
      </c>
      <c r="R226" s="1">
        <f t="shared" si="33"/>
        <v>5.9</v>
      </c>
      <c r="T226" s="6" t="s">
        <v>183</v>
      </c>
      <c r="U226" s="24">
        <v>1029.29</v>
      </c>
      <c r="V226" s="3">
        <f t="shared" si="34"/>
        <v>32.08254977398149</v>
      </c>
      <c r="W226" s="25"/>
      <c r="X226" s="26"/>
      <c r="Y226" s="8"/>
      <c r="Z226" s="3">
        <f t="shared" si="35"/>
        <v>4.5850478873239435</v>
      </c>
      <c r="AA226" s="4">
        <f t="shared" si="36"/>
        <v>160.56338028169014</v>
      </c>
    </row>
    <row r="227" spans="1:27" ht="12.75">
      <c r="A227" s="5" t="s">
        <v>294</v>
      </c>
      <c r="B227" s="5" t="s">
        <v>295</v>
      </c>
      <c r="C227" s="5">
        <v>0</v>
      </c>
      <c r="D227" s="5">
        <v>6</v>
      </c>
      <c r="E227" s="5">
        <v>14</v>
      </c>
      <c r="F227" s="5" t="s">
        <v>96</v>
      </c>
      <c r="G227" s="5">
        <v>53</v>
      </c>
      <c r="H227" s="5">
        <v>18</v>
      </c>
      <c r="I227" s="5">
        <v>-0.8</v>
      </c>
      <c r="J227" s="5">
        <v>7.1</v>
      </c>
      <c r="K227" s="6" t="b">
        <f t="shared" si="28"/>
        <v>0</v>
      </c>
      <c r="L227" s="6" t="b">
        <f t="shared" si="29"/>
        <v>1</v>
      </c>
      <c r="M227" s="6" t="b">
        <f t="shared" si="30"/>
        <v>0</v>
      </c>
      <c r="N227" s="13" t="b">
        <f t="shared" si="31"/>
        <v>0</v>
      </c>
      <c r="O227" s="6" t="s">
        <v>100</v>
      </c>
      <c r="P227" s="2">
        <v>0.038</v>
      </c>
      <c r="Q227" s="4">
        <f t="shared" si="32"/>
        <v>51.05</v>
      </c>
      <c r="R227" s="1">
        <f t="shared" si="33"/>
        <v>7.1449282711585</v>
      </c>
      <c r="T227" s="6" t="s">
        <v>157</v>
      </c>
      <c r="U227" s="24">
        <v>1033</v>
      </c>
      <c r="V227" s="3">
        <f t="shared" si="34"/>
        <v>32.14031735997639</v>
      </c>
      <c r="W227" s="25"/>
      <c r="X227" s="26"/>
      <c r="Y227" s="8"/>
      <c r="Z227" s="3">
        <f t="shared" si="35"/>
        <v>5.552514961823118</v>
      </c>
      <c r="AA227" s="4">
        <f t="shared" si="36"/>
        <v>160.56338028169014</v>
      </c>
    </row>
    <row r="228" spans="1:27" ht="12.75">
      <c r="A228" s="5" t="s">
        <v>379</v>
      </c>
      <c r="B228" s="5" t="s">
        <v>301</v>
      </c>
      <c r="C228" s="5">
        <v>2</v>
      </c>
      <c r="D228" s="5">
        <v>28</v>
      </c>
      <c r="E228" s="5">
        <v>55</v>
      </c>
      <c r="F228" s="5" t="s">
        <v>96</v>
      </c>
      <c r="G228" s="5">
        <v>5</v>
      </c>
      <c r="H228" s="5">
        <v>53</v>
      </c>
      <c r="I228" s="5">
        <v>-3</v>
      </c>
      <c r="J228" s="5">
        <v>70</v>
      </c>
      <c r="K228" s="6" t="b">
        <f t="shared" si="28"/>
        <v>0</v>
      </c>
      <c r="L228" s="6" t="b">
        <f t="shared" si="29"/>
        <v>1</v>
      </c>
      <c r="M228" s="6" t="b">
        <f t="shared" si="30"/>
        <v>0</v>
      </c>
      <c r="N228" s="13" t="b">
        <f t="shared" si="31"/>
        <v>0</v>
      </c>
      <c r="O228" s="6" t="s">
        <v>100</v>
      </c>
      <c r="P228" s="2">
        <v>0.038</v>
      </c>
      <c r="Q228" s="4">
        <f t="shared" si="32"/>
        <v>4909</v>
      </c>
      <c r="R228" s="1">
        <f t="shared" si="33"/>
        <v>70.06425622241343</v>
      </c>
      <c r="T228" s="6" t="s">
        <v>167</v>
      </c>
      <c r="U228" s="24">
        <v>1078.4</v>
      </c>
      <c r="V228" s="3">
        <f t="shared" si="34"/>
        <v>32.83900120283807</v>
      </c>
      <c r="W228" s="25"/>
      <c r="X228" s="26"/>
      <c r="Y228" s="8"/>
      <c r="Z228" s="3">
        <f t="shared" si="35"/>
        <v>54.44880846940681</v>
      </c>
      <c r="AA228" s="4">
        <f t="shared" si="36"/>
        <v>160.56338028169014</v>
      </c>
    </row>
    <row r="229" spans="1:27" ht="12.75">
      <c r="A229" s="5" t="s">
        <v>380</v>
      </c>
      <c r="B229" s="5" t="s">
        <v>95</v>
      </c>
      <c r="C229" s="5">
        <v>2</v>
      </c>
      <c r="D229" s="5">
        <v>42</v>
      </c>
      <c r="E229" s="5">
        <v>32</v>
      </c>
      <c r="F229" s="5">
        <v>-1</v>
      </c>
      <c r="G229" s="5">
        <v>0</v>
      </c>
      <c r="H229" s="5">
        <v>51</v>
      </c>
      <c r="I229" s="5">
        <v>4.9</v>
      </c>
      <c r="J229" s="5">
        <v>1.5</v>
      </c>
      <c r="K229" s="6" t="b">
        <f t="shared" si="28"/>
        <v>0</v>
      </c>
      <c r="L229" s="6" t="b">
        <f t="shared" si="29"/>
        <v>0</v>
      </c>
      <c r="M229" s="6" t="b">
        <f t="shared" si="30"/>
        <v>0</v>
      </c>
      <c r="N229" s="13" t="b">
        <f t="shared" si="31"/>
        <v>1</v>
      </c>
      <c r="O229" s="6" t="s">
        <v>109</v>
      </c>
      <c r="P229" s="2">
        <v>0.038</v>
      </c>
      <c r="Q229" s="4">
        <f t="shared" si="32"/>
        <v>26.260000000000005</v>
      </c>
      <c r="R229" s="1">
        <f t="shared" si="33"/>
        <v>5.1244511901275835</v>
      </c>
      <c r="T229" s="6" t="s">
        <v>363</v>
      </c>
      <c r="U229" s="24">
        <v>1086.5</v>
      </c>
      <c r="V229" s="3">
        <f t="shared" si="34"/>
        <v>32.96209944769902</v>
      </c>
      <c r="W229" s="25"/>
      <c r="X229" s="26"/>
      <c r="Y229" s="8"/>
      <c r="Z229" s="3">
        <f t="shared" si="35"/>
        <v>3.9823481530490077</v>
      </c>
      <c r="AA229" s="4">
        <f t="shared" si="36"/>
        <v>160.56338028169014</v>
      </c>
    </row>
    <row r="230" spans="1:27" ht="12.75">
      <c r="A230" s="5" t="s">
        <v>417</v>
      </c>
      <c r="B230" s="5" t="s">
        <v>95</v>
      </c>
      <c r="C230" s="5">
        <v>22</v>
      </c>
      <c r="D230" s="5">
        <v>9</v>
      </c>
      <c r="E230" s="5">
        <v>1</v>
      </c>
      <c r="F230" s="5">
        <v>-10</v>
      </c>
      <c r="G230" s="5">
        <v>36</v>
      </c>
      <c r="H230" s="5">
        <v>26</v>
      </c>
      <c r="I230" s="5">
        <v>1.5</v>
      </c>
      <c r="J230" s="5">
        <v>0</v>
      </c>
      <c r="K230" s="6" t="b">
        <f t="shared" si="28"/>
        <v>0</v>
      </c>
      <c r="L230" s="6" t="b">
        <f t="shared" si="29"/>
        <v>0</v>
      </c>
      <c r="M230" s="6" t="b">
        <f t="shared" si="30"/>
        <v>0</v>
      </c>
      <c r="N230" s="13" t="b">
        <f t="shared" si="31"/>
        <v>0</v>
      </c>
      <c r="O230" s="6" t="s">
        <v>106</v>
      </c>
      <c r="P230" s="2">
        <v>0.038</v>
      </c>
      <c r="Q230" s="4">
        <f t="shared" si="32"/>
        <v>2.25</v>
      </c>
      <c r="R230" s="1">
        <f t="shared" si="33"/>
        <v>1.5</v>
      </c>
      <c r="T230" s="6" t="s">
        <v>412</v>
      </c>
      <c r="U230" s="24">
        <v>1144.9</v>
      </c>
      <c r="V230" s="3">
        <f t="shared" si="34"/>
        <v>33.83637096380166</v>
      </c>
      <c r="W230" s="25"/>
      <c r="X230" s="26"/>
      <c r="Y230" s="8"/>
      <c r="Z230" s="3">
        <f t="shared" si="35"/>
        <v>1.1656901408450704</v>
      </c>
      <c r="AA230" s="4">
        <f t="shared" si="36"/>
        <v>160.56338028169014</v>
      </c>
    </row>
    <row r="231" spans="1:27" ht="12.75">
      <c r="A231" s="5" t="s">
        <v>419</v>
      </c>
      <c r="B231" s="5" t="s">
        <v>95</v>
      </c>
      <c r="C231" s="5">
        <v>22</v>
      </c>
      <c r="D231" s="5">
        <v>54</v>
      </c>
      <c r="E231" s="5">
        <v>1</v>
      </c>
      <c r="F231" s="5" t="s">
        <v>96</v>
      </c>
      <c r="G231" s="5">
        <v>39</v>
      </c>
      <c r="H231" s="5">
        <v>25</v>
      </c>
      <c r="I231" s="5">
        <v>0</v>
      </c>
      <c r="J231" s="5">
        <v>-2.5</v>
      </c>
      <c r="K231" s="6" t="b">
        <f t="shared" si="28"/>
        <v>0</v>
      </c>
      <c r="L231" s="6" t="b">
        <f t="shared" si="29"/>
        <v>0</v>
      </c>
      <c r="M231" s="6" t="b">
        <f t="shared" si="30"/>
        <v>0</v>
      </c>
      <c r="N231" s="13" t="b">
        <f t="shared" si="31"/>
        <v>0</v>
      </c>
      <c r="O231" s="6" t="s">
        <v>100</v>
      </c>
      <c r="P231" s="2">
        <v>0.038</v>
      </c>
      <c r="Q231" s="4">
        <f t="shared" si="32"/>
        <v>6.25</v>
      </c>
      <c r="R231" s="1">
        <f t="shared" si="33"/>
        <v>2.5</v>
      </c>
      <c r="T231" s="6" t="s">
        <v>412</v>
      </c>
      <c r="U231" s="24">
        <v>1199.65</v>
      </c>
      <c r="V231" s="3">
        <f t="shared" si="34"/>
        <v>34.63596396810691</v>
      </c>
      <c r="W231" s="25"/>
      <c r="X231" s="26"/>
      <c r="Y231" s="8"/>
      <c r="Z231" s="3">
        <f t="shared" si="35"/>
        <v>1.9428169014084506</v>
      </c>
      <c r="AA231" s="4">
        <f t="shared" si="36"/>
        <v>160.56338028169014</v>
      </c>
    </row>
    <row r="232" spans="1:27" ht="12.75">
      <c r="A232" s="5" t="s">
        <v>280</v>
      </c>
      <c r="B232" s="5" t="s">
        <v>281</v>
      </c>
      <c r="C232" s="5">
        <v>15</v>
      </c>
      <c r="D232" s="5">
        <v>57</v>
      </c>
      <c r="E232" s="5">
        <v>25</v>
      </c>
      <c r="F232" s="5" t="s">
        <v>96</v>
      </c>
      <c r="G232" s="5">
        <v>54</v>
      </c>
      <c r="H232" s="5">
        <v>2</v>
      </c>
      <c r="I232" s="5">
        <v>-9</v>
      </c>
      <c r="J232" s="5">
        <v>-4.1</v>
      </c>
      <c r="K232" s="6" t="b">
        <f t="shared" si="28"/>
        <v>1</v>
      </c>
      <c r="L232" s="6" t="b">
        <f t="shared" si="29"/>
        <v>0</v>
      </c>
      <c r="M232" s="6" t="b">
        <f t="shared" si="30"/>
        <v>0</v>
      </c>
      <c r="N232" s="13" t="b">
        <f t="shared" si="31"/>
        <v>0</v>
      </c>
      <c r="O232" s="6" t="s">
        <v>102</v>
      </c>
      <c r="P232" s="2">
        <v>0.039</v>
      </c>
      <c r="Q232" s="4">
        <f t="shared" si="32"/>
        <v>97.81</v>
      </c>
      <c r="R232" s="1">
        <f t="shared" si="33"/>
        <v>9.889893831583835</v>
      </c>
      <c r="T232" s="6" t="s">
        <v>183</v>
      </c>
      <c r="U232" s="24">
        <v>1231.7</v>
      </c>
      <c r="V232" s="3">
        <f t="shared" si="34"/>
        <v>35.09558376776201</v>
      </c>
      <c r="W232" s="25"/>
      <c r="X232" s="26"/>
      <c r="Y232" s="8"/>
      <c r="Z232" s="3">
        <f t="shared" si="35"/>
        <v>7.887956449224358</v>
      </c>
      <c r="AA232" s="4">
        <f t="shared" si="36"/>
        <v>164.7887323943662</v>
      </c>
    </row>
    <row r="233" spans="1:27" ht="12.75">
      <c r="A233" s="5" t="s">
        <v>445</v>
      </c>
      <c r="B233" s="5" t="s">
        <v>95</v>
      </c>
      <c r="C233" s="5">
        <v>13</v>
      </c>
      <c r="D233" s="5">
        <v>41</v>
      </c>
      <c r="E233" s="5">
        <v>19</v>
      </c>
      <c r="F233" s="5" t="s">
        <v>96</v>
      </c>
      <c r="G233" s="5">
        <v>40</v>
      </c>
      <c r="H233" s="5">
        <v>37</v>
      </c>
      <c r="I233" s="5">
        <v>-3.3</v>
      </c>
      <c r="J233" s="5">
        <v>1.1</v>
      </c>
      <c r="K233" s="6" t="b">
        <f t="shared" si="28"/>
        <v>0</v>
      </c>
      <c r="L233" s="6" t="b">
        <f t="shared" si="29"/>
        <v>1</v>
      </c>
      <c r="M233" s="6" t="b">
        <f t="shared" si="30"/>
        <v>0</v>
      </c>
      <c r="N233" s="13" t="b">
        <f t="shared" si="31"/>
        <v>0</v>
      </c>
      <c r="O233" s="6" t="s">
        <v>100</v>
      </c>
      <c r="P233" s="2">
        <v>0.039</v>
      </c>
      <c r="Q233" s="4">
        <f t="shared" si="32"/>
        <v>12.1</v>
      </c>
      <c r="R233" s="1">
        <f t="shared" si="33"/>
        <v>3.478505426185217</v>
      </c>
      <c r="T233" s="6" t="s">
        <v>303</v>
      </c>
      <c r="U233" s="24">
        <v>1310.9</v>
      </c>
      <c r="V233" s="3">
        <f t="shared" si="34"/>
        <v>36.206353033687336</v>
      </c>
      <c r="W233" s="25"/>
      <c r="X233" s="26"/>
      <c r="Y233" s="8"/>
      <c r="Z233" s="3">
        <f t="shared" si="35"/>
        <v>2.7743775390706547</v>
      </c>
      <c r="AA233" s="4">
        <f t="shared" si="36"/>
        <v>164.7887323943662</v>
      </c>
    </row>
    <row r="234" spans="1:27" ht="12.75">
      <c r="A234" s="5" t="s">
        <v>47</v>
      </c>
      <c r="B234" s="5" t="s">
        <v>48</v>
      </c>
      <c r="C234" s="5">
        <v>17</v>
      </c>
      <c r="D234" s="5">
        <v>44</v>
      </c>
      <c r="E234" s="5">
        <v>50</v>
      </c>
      <c r="F234" s="5" t="s">
        <v>96</v>
      </c>
      <c r="G234" s="5">
        <v>54</v>
      </c>
      <c r="H234" s="5">
        <v>28</v>
      </c>
      <c r="I234" s="5">
        <v>-10.9</v>
      </c>
      <c r="J234" s="5">
        <v>-5.3</v>
      </c>
      <c r="K234" s="6" t="b">
        <f t="shared" si="28"/>
        <v>1</v>
      </c>
      <c r="L234" s="6" t="b">
        <f t="shared" si="29"/>
        <v>0</v>
      </c>
      <c r="M234" s="6" t="b">
        <f t="shared" si="30"/>
        <v>0</v>
      </c>
      <c r="N234" s="13" t="b">
        <f t="shared" si="31"/>
        <v>0</v>
      </c>
      <c r="O234" s="6" t="s">
        <v>100</v>
      </c>
      <c r="P234" s="2">
        <v>0.039</v>
      </c>
      <c r="Q234" s="4">
        <f t="shared" si="32"/>
        <v>146.9</v>
      </c>
      <c r="R234" s="1">
        <f t="shared" si="33"/>
        <v>12.120231020900551</v>
      </c>
      <c r="T234" s="6" t="s">
        <v>183</v>
      </c>
      <c r="U234" s="24">
        <v>1420.57</v>
      </c>
      <c r="V234" s="3">
        <f t="shared" si="34"/>
        <v>37.69044971872848</v>
      </c>
      <c r="W234" s="25"/>
      <c r="X234" s="26"/>
      <c r="Y234" s="8"/>
      <c r="Z234" s="3">
        <f t="shared" si="35"/>
        <v>9.66682313030361</v>
      </c>
      <c r="AA234" s="4">
        <f t="shared" si="36"/>
        <v>164.7887323943662</v>
      </c>
    </row>
    <row r="235" spans="1:27" ht="12.75">
      <c r="A235" s="5" t="s">
        <v>31</v>
      </c>
      <c r="B235" s="5" t="s">
        <v>32</v>
      </c>
      <c r="C235" s="5">
        <v>8</v>
      </c>
      <c r="D235" s="5">
        <v>50</v>
      </c>
      <c r="E235" s="5">
        <v>5</v>
      </c>
      <c r="F235" s="5" t="s">
        <v>96</v>
      </c>
      <c r="G235" s="5">
        <v>14</v>
      </c>
      <c r="H235" s="5">
        <v>44</v>
      </c>
      <c r="I235" s="5">
        <v>-6.5</v>
      </c>
      <c r="J235" s="5">
        <v>0.4</v>
      </c>
      <c r="K235" s="6" t="b">
        <f t="shared" si="28"/>
        <v>0</v>
      </c>
      <c r="L235" s="6" t="b">
        <f t="shared" si="29"/>
        <v>1</v>
      </c>
      <c r="M235" s="6" t="b">
        <f t="shared" si="30"/>
        <v>0</v>
      </c>
      <c r="N235" s="13" t="b">
        <f t="shared" si="31"/>
        <v>0</v>
      </c>
      <c r="O235" s="6" t="s">
        <v>100</v>
      </c>
      <c r="P235" s="2">
        <v>0.0393</v>
      </c>
      <c r="Q235" s="4">
        <f t="shared" si="32"/>
        <v>42.41</v>
      </c>
      <c r="R235" s="1">
        <f t="shared" si="33"/>
        <v>6.512296062065975</v>
      </c>
      <c r="T235" s="6" t="s">
        <v>167</v>
      </c>
      <c r="U235" s="24">
        <v>1451.88</v>
      </c>
      <c r="V235" s="3">
        <f t="shared" si="34"/>
        <v>38.10354314233783</v>
      </c>
      <c r="W235" s="25"/>
      <c r="X235" s="26"/>
      <c r="Y235" s="8"/>
      <c r="Z235" s="3">
        <f t="shared" si="35"/>
        <v>5.234014895314196</v>
      </c>
      <c r="AA235" s="4">
        <f t="shared" si="36"/>
        <v>166.05633802816902</v>
      </c>
    </row>
    <row r="236" spans="1:27" ht="12.75">
      <c r="A236" s="5" t="s">
        <v>116</v>
      </c>
      <c r="B236" s="5" t="s">
        <v>117</v>
      </c>
      <c r="C236" s="5">
        <v>13</v>
      </c>
      <c r="D236" s="5">
        <v>38</v>
      </c>
      <c r="E236" s="5">
        <v>54</v>
      </c>
      <c r="F236" s="5" t="s">
        <v>96</v>
      </c>
      <c r="G236" s="5">
        <v>37</v>
      </c>
      <c r="H236" s="5">
        <v>52</v>
      </c>
      <c r="I236" s="5">
        <v>2.5</v>
      </c>
      <c r="J236" s="5">
        <v>2.5</v>
      </c>
      <c r="K236" s="6" t="b">
        <f t="shared" si="28"/>
        <v>0</v>
      </c>
      <c r="L236" s="6" t="b">
        <f t="shared" si="29"/>
        <v>0</v>
      </c>
      <c r="M236" s="6" t="b">
        <f t="shared" si="30"/>
        <v>0</v>
      </c>
      <c r="N236" s="13" t="b">
        <f t="shared" si="31"/>
        <v>1</v>
      </c>
      <c r="O236" s="6" t="s">
        <v>100</v>
      </c>
      <c r="P236" s="2">
        <v>0.04</v>
      </c>
      <c r="Q236" s="4">
        <f t="shared" si="32"/>
        <v>12.5</v>
      </c>
      <c r="R236" s="1">
        <f t="shared" si="33"/>
        <v>3.5355339059327378</v>
      </c>
      <c r="T236" s="6" t="s">
        <v>97</v>
      </c>
      <c r="U236" s="24">
        <v>1489</v>
      </c>
      <c r="V236" s="3">
        <f t="shared" si="34"/>
        <v>38.58756276314948</v>
      </c>
      <c r="W236" s="25"/>
      <c r="X236" s="26"/>
      <c r="Y236" s="8"/>
      <c r="Z236" s="3">
        <f t="shared" si="35"/>
        <v>2.8921663275573715</v>
      </c>
      <c r="AA236" s="4">
        <f t="shared" si="36"/>
        <v>169.01408450704224</v>
      </c>
    </row>
    <row r="237" spans="1:27" ht="12.75">
      <c r="A237" s="5" t="s">
        <v>197</v>
      </c>
      <c r="B237" s="5" t="s">
        <v>95</v>
      </c>
      <c r="C237" s="5">
        <v>6</v>
      </c>
      <c r="D237" s="5">
        <v>59</v>
      </c>
      <c r="E237" s="5">
        <v>19</v>
      </c>
      <c r="F237" s="5" t="s">
        <v>96</v>
      </c>
      <c r="G237" s="5">
        <v>44</v>
      </c>
      <c r="H237" s="5">
        <v>41</v>
      </c>
      <c r="I237" s="5">
        <v>5.4</v>
      </c>
      <c r="J237" s="5">
        <v>5.4</v>
      </c>
      <c r="K237" s="6" t="b">
        <f t="shared" si="28"/>
        <v>0</v>
      </c>
      <c r="L237" s="6" t="b">
        <f t="shared" si="29"/>
        <v>0</v>
      </c>
      <c r="M237" s="6" t="b">
        <f t="shared" si="30"/>
        <v>0</v>
      </c>
      <c r="N237" s="13" t="b">
        <f t="shared" si="31"/>
        <v>1</v>
      </c>
      <c r="O237" s="6" t="s">
        <v>118</v>
      </c>
      <c r="P237" s="2">
        <v>0.04</v>
      </c>
      <c r="Q237" s="4">
        <f t="shared" si="32"/>
        <v>58.32000000000001</v>
      </c>
      <c r="R237" s="1">
        <f t="shared" si="33"/>
        <v>7.636753236814714</v>
      </c>
      <c r="T237" s="6" t="s">
        <v>98</v>
      </c>
      <c r="U237" s="24">
        <v>1521</v>
      </c>
      <c r="V237" s="3">
        <f t="shared" si="34"/>
        <v>39</v>
      </c>
      <c r="W237" s="25"/>
      <c r="X237" s="26"/>
      <c r="Y237" s="8"/>
      <c r="Z237" s="3">
        <f t="shared" si="35"/>
        <v>6.247079267523923</v>
      </c>
      <c r="AA237" s="4">
        <f t="shared" si="36"/>
        <v>169.01408450704224</v>
      </c>
    </row>
    <row r="238" spans="1:27" ht="12.75">
      <c r="A238" s="5" t="s">
        <v>205</v>
      </c>
      <c r="B238" s="5" t="s">
        <v>95</v>
      </c>
      <c r="C238" s="5">
        <v>8</v>
      </c>
      <c r="D238" s="5">
        <v>3</v>
      </c>
      <c r="E238" s="5">
        <v>6</v>
      </c>
      <c r="F238" s="5" t="s">
        <v>96</v>
      </c>
      <c r="G238" s="5">
        <v>24</v>
      </c>
      <c r="H238" s="5">
        <v>52</v>
      </c>
      <c r="I238" s="5">
        <v>8.4</v>
      </c>
      <c r="J238" s="5">
        <v>-3.8</v>
      </c>
      <c r="K238" s="6" t="b">
        <f t="shared" si="28"/>
        <v>0</v>
      </c>
      <c r="L238" s="6" t="b">
        <f t="shared" si="29"/>
        <v>0</v>
      </c>
      <c r="M238" s="6" t="b">
        <f t="shared" si="30"/>
        <v>1</v>
      </c>
      <c r="N238" s="13" t="b">
        <f t="shared" si="31"/>
        <v>0</v>
      </c>
      <c r="O238" s="6" t="s">
        <v>102</v>
      </c>
      <c r="P238" s="2">
        <v>0.04</v>
      </c>
      <c r="Q238" s="4">
        <f t="shared" si="32"/>
        <v>85</v>
      </c>
      <c r="R238" s="1">
        <f t="shared" si="33"/>
        <v>9.219544457292887</v>
      </c>
      <c r="T238" s="6" t="s">
        <v>140</v>
      </c>
      <c r="U238" s="24">
        <v>1553</v>
      </c>
      <c r="V238" s="3">
        <f t="shared" si="34"/>
        <v>39.408120990476064</v>
      </c>
      <c r="W238" s="25"/>
      <c r="X238" s="26"/>
      <c r="Y238" s="8"/>
      <c r="Z238" s="3">
        <f t="shared" si="35"/>
        <v>7.54184707154325</v>
      </c>
      <c r="AA238" s="4">
        <f t="shared" si="36"/>
        <v>169.01408450704224</v>
      </c>
    </row>
    <row r="239" spans="1:27" ht="12.75">
      <c r="A239" s="5" t="s">
        <v>209</v>
      </c>
      <c r="B239" s="5" t="s">
        <v>210</v>
      </c>
      <c r="C239" s="5">
        <v>8</v>
      </c>
      <c r="D239" s="5">
        <v>24</v>
      </c>
      <c r="E239" s="5">
        <v>11</v>
      </c>
      <c r="F239" s="5" t="s">
        <v>96</v>
      </c>
      <c r="G239" s="5">
        <v>6</v>
      </c>
      <c r="H239" s="5">
        <v>59</v>
      </c>
      <c r="I239" s="5">
        <v>0</v>
      </c>
      <c r="J239" s="5">
        <v>11</v>
      </c>
      <c r="K239" s="6" t="b">
        <f t="shared" si="28"/>
        <v>0</v>
      </c>
      <c r="L239" s="6" t="b">
        <f t="shared" si="29"/>
        <v>0</v>
      </c>
      <c r="M239" s="6" t="b">
        <f t="shared" si="30"/>
        <v>0</v>
      </c>
      <c r="N239" s="13" t="b">
        <f t="shared" si="31"/>
        <v>0</v>
      </c>
      <c r="O239" s="6" t="s">
        <v>100</v>
      </c>
      <c r="P239" s="2">
        <v>0.04</v>
      </c>
      <c r="Q239" s="4">
        <f t="shared" si="32"/>
        <v>121</v>
      </c>
      <c r="R239" s="1">
        <f t="shared" si="33"/>
        <v>11</v>
      </c>
      <c r="T239" s="6" t="s">
        <v>128</v>
      </c>
      <c r="U239" s="24">
        <v>1779.38</v>
      </c>
      <c r="V239" s="3">
        <f t="shared" si="34"/>
        <v>42.18269787483963</v>
      </c>
      <c r="W239" s="25"/>
      <c r="X239" s="26"/>
      <c r="Y239" s="8"/>
      <c r="Z239" s="3">
        <f t="shared" si="35"/>
        <v>8.998309859154928</v>
      </c>
      <c r="AA239" s="4">
        <f t="shared" si="36"/>
        <v>169.01408450704224</v>
      </c>
    </row>
    <row r="240" spans="1:27" ht="12.75">
      <c r="A240" s="5" t="s">
        <v>211</v>
      </c>
      <c r="B240" s="5" t="s">
        <v>95</v>
      </c>
      <c r="C240" s="5">
        <v>14</v>
      </c>
      <c r="D240" s="5">
        <v>44</v>
      </c>
      <c r="E240" s="5">
        <v>44</v>
      </c>
      <c r="F240" s="5" t="s">
        <v>96</v>
      </c>
      <c r="G240" s="5">
        <v>55</v>
      </c>
      <c r="H240" s="5">
        <v>42</v>
      </c>
      <c r="I240" s="5">
        <v>-2.1</v>
      </c>
      <c r="J240" s="5">
        <v>2.8</v>
      </c>
      <c r="K240" s="6" t="b">
        <f t="shared" si="28"/>
        <v>0</v>
      </c>
      <c r="L240" s="6" t="b">
        <f t="shared" si="29"/>
        <v>1</v>
      </c>
      <c r="M240" s="6" t="b">
        <f t="shared" si="30"/>
        <v>0</v>
      </c>
      <c r="N240" s="13" t="b">
        <f t="shared" si="31"/>
        <v>0</v>
      </c>
      <c r="O240" s="6" t="s">
        <v>102</v>
      </c>
      <c r="P240" s="2">
        <v>0.04</v>
      </c>
      <c r="Q240" s="4">
        <f t="shared" si="32"/>
        <v>12.25</v>
      </c>
      <c r="R240" s="1">
        <f t="shared" si="33"/>
        <v>3.5</v>
      </c>
      <c r="T240" s="6" t="s">
        <v>198</v>
      </c>
      <c r="U240" s="24">
        <v>2015.21</v>
      </c>
      <c r="V240" s="3">
        <f t="shared" si="34"/>
        <v>44.89109043006196</v>
      </c>
      <c r="W240" s="25"/>
      <c r="X240" s="26"/>
      <c r="Y240" s="8"/>
      <c r="Z240" s="3">
        <f t="shared" si="35"/>
        <v>2.8630985915492952</v>
      </c>
      <c r="AA240" s="4">
        <f t="shared" si="36"/>
        <v>169.01408450704224</v>
      </c>
    </row>
    <row r="241" spans="1:27" ht="12.75">
      <c r="A241" s="5" t="s">
        <v>251</v>
      </c>
      <c r="B241" s="5" t="s">
        <v>252</v>
      </c>
      <c r="C241" s="5">
        <v>13</v>
      </c>
      <c r="D241" s="5">
        <v>31</v>
      </c>
      <c r="E241" s="5">
        <v>16</v>
      </c>
      <c r="F241" s="5" t="s">
        <v>96</v>
      </c>
      <c r="G241" s="5">
        <v>22</v>
      </c>
      <c r="H241" s="5">
        <v>32</v>
      </c>
      <c r="I241" s="5">
        <v>28.3</v>
      </c>
      <c r="J241" s="5">
        <v>16.9</v>
      </c>
      <c r="K241" s="6" t="b">
        <f t="shared" si="28"/>
        <v>0</v>
      </c>
      <c r="L241" s="6" t="b">
        <f t="shared" si="29"/>
        <v>0</v>
      </c>
      <c r="M241" s="6" t="b">
        <f t="shared" si="30"/>
        <v>0</v>
      </c>
      <c r="N241" s="13" t="b">
        <f t="shared" si="31"/>
        <v>1</v>
      </c>
      <c r="O241" s="6" t="s">
        <v>102</v>
      </c>
      <c r="P241" s="2">
        <v>0.04</v>
      </c>
      <c r="Q241" s="4">
        <f t="shared" si="32"/>
        <v>1086.5</v>
      </c>
      <c r="R241" s="1">
        <f t="shared" si="33"/>
        <v>32.96209944769902</v>
      </c>
      <c r="T241" s="6" t="s">
        <v>183</v>
      </c>
      <c r="U241" s="24">
        <v>2192</v>
      </c>
      <c r="V241" s="3">
        <f t="shared" si="34"/>
        <v>46.8187996428785</v>
      </c>
      <c r="W241" s="25"/>
      <c r="X241" s="26"/>
      <c r="Y241" s="8"/>
      <c r="Z241" s="3">
        <f t="shared" si="35"/>
        <v>26.96392585806139</v>
      </c>
      <c r="AA241" s="4">
        <f t="shared" si="36"/>
        <v>169.01408450704224</v>
      </c>
    </row>
    <row r="242" spans="1:27" ht="12.75">
      <c r="A242" s="5" t="s">
        <v>478</v>
      </c>
      <c r="B242" s="5" t="s">
        <v>479</v>
      </c>
      <c r="C242" s="5">
        <v>17</v>
      </c>
      <c r="D242" s="5">
        <v>44</v>
      </c>
      <c r="E242" s="5">
        <v>8</v>
      </c>
      <c r="F242" s="5" t="s">
        <v>96</v>
      </c>
      <c r="G242" s="5">
        <v>52</v>
      </c>
      <c r="H242" s="5">
        <v>52</v>
      </c>
      <c r="I242" s="5">
        <v>48.9</v>
      </c>
      <c r="J242" s="5">
        <v>9.5</v>
      </c>
      <c r="K242" s="6" t="b">
        <f t="shared" si="28"/>
        <v>0</v>
      </c>
      <c r="L242" s="6" t="b">
        <f t="shared" si="29"/>
        <v>0</v>
      </c>
      <c r="M242" s="6" t="b">
        <f t="shared" si="30"/>
        <v>0</v>
      </c>
      <c r="N242" s="13" t="b">
        <f t="shared" si="31"/>
        <v>1</v>
      </c>
      <c r="O242" s="6" t="s">
        <v>100</v>
      </c>
      <c r="P242" s="2">
        <v>0.04</v>
      </c>
      <c r="Q242" s="4">
        <f t="shared" si="32"/>
        <v>2481.46</v>
      </c>
      <c r="R242" s="1">
        <f t="shared" si="33"/>
        <v>49.81425498790482</v>
      </c>
      <c r="T242" s="6" t="s">
        <v>303</v>
      </c>
      <c r="U242" s="24">
        <v>2481.46</v>
      </c>
      <c r="V242" s="3">
        <f t="shared" si="34"/>
        <v>49.81425498790482</v>
      </c>
      <c r="W242" s="25"/>
      <c r="X242" s="26"/>
      <c r="Y242" s="8"/>
      <c r="Z242" s="3">
        <f t="shared" si="35"/>
        <v>40.7494637985565</v>
      </c>
      <c r="AA242" s="4">
        <f t="shared" si="36"/>
        <v>169.01408450704224</v>
      </c>
    </row>
    <row r="243" spans="1:27" ht="12.75">
      <c r="A243" s="5" t="s">
        <v>329</v>
      </c>
      <c r="B243" s="5" t="s">
        <v>330</v>
      </c>
      <c r="C243" s="5">
        <v>16</v>
      </c>
      <c r="D243" s="5">
        <v>34</v>
      </c>
      <c r="E243" s="5">
        <v>28</v>
      </c>
      <c r="F243" s="5" t="s">
        <v>96</v>
      </c>
      <c r="G243" s="5">
        <v>1</v>
      </c>
      <c r="H243" s="5">
        <v>47</v>
      </c>
      <c r="I243" s="5">
        <v>0.3</v>
      </c>
      <c r="J243" s="5">
        <v>4.9</v>
      </c>
      <c r="K243" s="6" t="b">
        <f t="shared" si="28"/>
        <v>0</v>
      </c>
      <c r="L243" s="6" t="b">
        <f t="shared" si="29"/>
        <v>0</v>
      </c>
      <c r="M243" s="6" t="b">
        <f t="shared" si="30"/>
        <v>0</v>
      </c>
      <c r="N243" s="13" t="b">
        <f t="shared" si="31"/>
        <v>1</v>
      </c>
      <c r="O243" s="6" t="s">
        <v>100</v>
      </c>
      <c r="P243" s="2">
        <v>0.041</v>
      </c>
      <c r="Q243" s="4">
        <f t="shared" si="32"/>
        <v>24.100000000000005</v>
      </c>
      <c r="R243" s="1">
        <f t="shared" si="33"/>
        <v>4.909175083453431</v>
      </c>
      <c r="T243" s="6" t="s">
        <v>183</v>
      </c>
      <c r="U243" s="24">
        <v>2532.5</v>
      </c>
      <c r="V243" s="3">
        <f t="shared" si="34"/>
        <v>50.32395056034453</v>
      </c>
      <c r="W243" s="25"/>
      <c r="X243" s="26"/>
      <c r="Y243" s="8"/>
      <c r="Z243" s="3">
        <f t="shared" si="35"/>
        <v>4.11623959250915</v>
      </c>
      <c r="AA243" s="4">
        <f t="shared" si="36"/>
        <v>173.2394366197183</v>
      </c>
    </row>
    <row r="244" spans="1:27" ht="12.75">
      <c r="A244" s="5" t="s">
        <v>495</v>
      </c>
      <c r="B244" s="5" t="s">
        <v>496</v>
      </c>
      <c r="C244" s="5">
        <v>1</v>
      </c>
      <c r="D244" s="5">
        <v>55</v>
      </c>
      <c r="E244" s="5">
        <v>25</v>
      </c>
      <c r="F244" s="5" t="s">
        <v>96</v>
      </c>
      <c r="G244" s="5">
        <v>17</v>
      </c>
      <c r="H244" s="5">
        <v>6</v>
      </c>
      <c r="I244" s="5">
        <v>-3.6</v>
      </c>
      <c r="J244" s="5">
        <v>2</v>
      </c>
      <c r="K244" s="6" t="b">
        <f t="shared" si="28"/>
        <v>0</v>
      </c>
      <c r="L244" s="6" t="b">
        <f t="shared" si="29"/>
        <v>1</v>
      </c>
      <c r="M244" s="6" t="b">
        <f t="shared" si="30"/>
        <v>0</v>
      </c>
      <c r="N244" s="13" t="b">
        <f t="shared" si="31"/>
        <v>0</v>
      </c>
      <c r="O244" s="6" t="s">
        <v>100</v>
      </c>
      <c r="P244" s="2">
        <v>0.041</v>
      </c>
      <c r="Q244" s="4">
        <f t="shared" si="32"/>
        <v>16.96</v>
      </c>
      <c r="R244" s="1">
        <f t="shared" si="33"/>
        <v>4.1182520563948</v>
      </c>
      <c r="T244" s="6" t="s">
        <v>174</v>
      </c>
      <c r="U244" s="24">
        <v>2795.3</v>
      </c>
      <c r="V244" s="3">
        <f t="shared" si="34"/>
        <v>52.87059674336956</v>
      </c>
      <c r="W244" s="25"/>
      <c r="X244" s="26"/>
      <c r="Y244" s="8"/>
      <c r="Z244" s="3">
        <f t="shared" si="35"/>
        <v>3.4530673439619046</v>
      </c>
      <c r="AA244" s="4">
        <f t="shared" si="36"/>
        <v>173.2394366197183</v>
      </c>
    </row>
    <row r="245" spans="1:27" ht="12.75">
      <c r="A245" s="5" t="s">
        <v>151</v>
      </c>
      <c r="B245" s="5" t="s">
        <v>152</v>
      </c>
      <c r="C245" s="5">
        <v>11</v>
      </c>
      <c r="D245" s="5">
        <v>55</v>
      </c>
      <c r="E245" s="5">
        <v>47</v>
      </c>
      <c r="F245" s="5" t="s">
        <v>96</v>
      </c>
      <c r="G245" s="5">
        <v>12</v>
      </c>
      <c r="H245" s="5">
        <v>43</v>
      </c>
      <c r="I245" s="5">
        <v>-27.3</v>
      </c>
      <c r="J245" s="5">
        <v>-9.5</v>
      </c>
      <c r="K245" s="6" t="b">
        <f t="shared" si="28"/>
        <v>1</v>
      </c>
      <c r="L245" s="6" t="b">
        <f t="shared" si="29"/>
        <v>0</v>
      </c>
      <c r="M245" s="6" t="b">
        <f t="shared" si="30"/>
        <v>0</v>
      </c>
      <c r="N245" s="13" t="b">
        <f t="shared" si="31"/>
        <v>0</v>
      </c>
      <c r="O245" s="6" t="s">
        <v>100</v>
      </c>
      <c r="P245" s="2">
        <v>0.042</v>
      </c>
      <c r="Q245" s="4">
        <f t="shared" si="32"/>
        <v>835.5400000000001</v>
      </c>
      <c r="R245" s="1">
        <f t="shared" si="33"/>
        <v>28.905708778717052</v>
      </c>
      <c r="T245" s="6" t="s">
        <v>98</v>
      </c>
      <c r="U245" s="24">
        <v>2900</v>
      </c>
      <c r="V245" s="3">
        <f t="shared" si="34"/>
        <v>53.85164807134504</v>
      </c>
      <c r="W245" s="25"/>
      <c r="X245" s="26"/>
      <c r="Y245" s="8"/>
      <c r="Z245" s="3">
        <f t="shared" si="35"/>
        <v>24.82796822762367</v>
      </c>
      <c r="AA245" s="4">
        <f t="shared" si="36"/>
        <v>177.46478873239437</v>
      </c>
    </row>
    <row r="246" spans="1:27" ht="12.75">
      <c r="A246" s="5" t="s">
        <v>528</v>
      </c>
      <c r="B246" s="5" t="s">
        <v>95</v>
      </c>
      <c r="C246" s="5">
        <v>14</v>
      </c>
      <c r="D246" s="5">
        <v>50</v>
      </c>
      <c r="E246" s="5">
        <v>55</v>
      </c>
      <c r="F246" s="5" t="s">
        <v>96</v>
      </c>
      <c r="G246" s="5">
        <v>13</v>
      </c>
      <c r="H246" s="5">
        <v>13</v>
      </c>
      <c r="I246" s="5">
        <v>7.5</v>
      </c>
      <c r="J246" s="5">
        <v>1.2</v>
      </c>
      <c r="K246" s="6" t="b">
        <f t="shared" si="28"/>
        <v>0</v>
      </c>
      <c r="L246" s="6" t="b">
        <f t="shared" si="29"/>
        <v>0</v>
      </c>
      <c r="M246" s="6" t="b">
        <f t="shared" si="30"/>
        <v>0</v>
      </c>
      <c r="N246" s="13" t="b">
        <f t="shared" si="31"/>
        <v>1</v>
      </c>
      <c r="O246" s="6" t="s">
        <v>102</v>
      </c>
      <c r="P246" s="2">
        <v>0.042</v>
      </c>
      <c r="Q246" s="4">
        <f t="shared" si="32"/>
        <v>57.69</v>
      </c>
      <c r="R246" s="1">
        <f t="shared" si="33"/>
        <v>7.595393340703297</v>
      </c>
      <c r="T246" s="6" t="s">
        <v>503</v>
      </c>
      <c r="U246" s="24">
        <v>3566.72</v>
      </c>
      <c r="V246" s="3">
        <f t="shared" si="34"/>
        <v>59.72202273868493</v>
      </c>
      <c r="W246" s="25"/>
      <c r="X246" s="26"/>
      <c r="Y246" s="8"/>
      <c r="Z246" s="3">
        <f t="shared" si="35"/>
        <v>6.523907992809153</v>
      </c>
      <c r="AA246" s="4">
        <f t="shared" si="36"/>
        <v>177.46478873239437</v>
      </c>
    </row>
    <row r="247" spans="1:27" ht="12.75">
      <c r="A247" s="5" t="s">
        <v>300</v>
      </c>
      <c r="B247" s="5" t="s">
        <v>301</v>
      </c>
      <c r="C247" s="5">
        <v>2</v>
      </c>
      <c r="D247" s="5">
        <v>8</v>
      </c>
      <c r="E247" s="5">
        <v>21</v>
      </c>
      <c r="F247" s="5" t="s">
        <v>96</v>
      </c>
      <c r="G247" s="5">
        <v>11</v>
      </c>
      <c r="H247" s="5">
        <v>1</v>
      </c>
      <c r="I247" s="5">
        <v>-2.2</v>
      </c>
      <c r="J247" s="5">
        <v>-11.4</v>
      </c>
      <c r="K247" s="6" t="b">
        <f t="shared" si="28"/>
        <v>1</v>
      </c>
      <c r="L247" s="6" t="b">
        <f t="shared" si="29"/>
        <v>0</v>
      </c>
      <c r="M247" s="6" t="b">
        <f t="shared" si="30"/>
        <v>0</v>
      </c>
      <c r="N247" s="13" t="b">
        <f t="shared" si="31"/>
        <v>0</v>
      </c>
      <c r="O247" s="6" t="s">
        <v>102</v>
      </c>
      <c r="P247" s="2">
        <v>0.043</v>
      </c>
      <c r="Q247" s="4">
        <f t="shared" si="32"/>
        <v>134.8</v>
      </c>
      <c r="R247" s="1">
        <f t="shared" si="33"/>
        <v>11.610340218959994</v>
      </c>
      <c r="T247" s="6" t="s">
        <v>157</v>
      </c>
      <c r="U247" s="24">
        <v>3821</v>
      </c>
      <c r="V247" s="3">
        <f t="shared" si="34"/>
        <v>61.814237842102365</v>
      </c>
      <c r="W247" s="25"/>
      <c r="X247" s="26"/>
      <c r="Y247" s="8"/>
      <c r="Z247" s="3">
        <f t="shared" si="35"/>
        <v>10.209904252267409</v>
      </c>
      <c r="AA247" s="4">
        <f t="shared" si="36"/>
        <v>181.6901408450704</v>
      </c>
    </row>
    <row r="248" spans="1:27" ht="12.75">
      <c r="A248" s="5" t="s">
        <v>333</v>
      </c>
      <c r="B248" s="5" t="s">
        <v>95</v>
      </c>
      <c r="C248" s="5">
        <v>11</v>
      </c>
      <c r="D248" s="5">
        <v>25</v>
      </c>
      <c r="E248" s="5">
        <v>32</v>
      </c>
      <c r="F248" s="5">
        <v>-1</v>
      </c>
      <c r="G248" s="5">
        <v>44</v>
      </c>
      <c r="H248" s="5">
        <v>1</v>
      </c>
      <c r="I248" s="5">
        <v>-4</v>
      </c>
      <c r="J248" s="5">
        <v>-2</v>
      </c>
      <c r="K248" s="6" t="b">
        <f t="shared" si="28"/>
        <v>1</v>
      </c>
      <c r="L248" s="6" t="b">
        <f t="shared" si="29"/>
        <v>0</v>
      </c>
      <c r="M248" s="6" t="b">
        <f t="shared" si="30"/>
        <v>0</v>
      </c>
      <c r="N248" s="13" t="b">
        <f t="shared" si="31"/>
        <v>0</v>
      </c>
      <c r="O248" s="6" t="s">
        <v>102</v>
      </c>
      <c r="P248" s="2">
        <v>0.043</v>
      </c>
      <c r="Q248" s="4">
        <f t="shared" si="32"/>
        <v>20</v>
      </c>
      <c r="R248" s="1">
        <f t="shared" si="33"/>
        <v>4.47213595499958</v>
      </c>
      <c r="T248" s="6" t="s">
        <v>259</v>
      </c>
      <c r="U248" s="24">
        <v>4010.81</v>
      </c>
      <c r="V248" s="3">
        <f t="shared" si="34"/>
        <v>63.33095609573568</v>
      </c>
      <c r="W248" s="25"/>
      <c r="X248" s="26"/>
      <c r="Y248" s="8"/>
      <c r="Z248" s="3">
        <f t="shared" si="35"/>
        <v>3.932708175864137</v>
      </c>
      <c r="AA248" s="4">
        <f t="shared" si="36"/>
        <v>181.6901408450704</v>
      </c>
    </row>
    <row r="249" spans="1:27" ht="12.75">
      <c r="A249" s="5" t="s">
        <v>418</v>
      </c>
      <c r="B249" s="5" t="s">
        <v>95</v>
      </c>
      <c r="C249" s="5">
        <v>22</v>
      </c>
      <c r="D249" s="5">
        <v>0</v>
      </c>
      <c r="E249" s="5">
        <v>21</v>
      </c>
      <c r="F249" s="5">
        <v>-14</v>
      </c>
      <c r="G249" s="5">
        <v>0</v>
      </c>
      <c r="H249" s="5">
        <v>23</v>
      </c>
      <c r="I249" s="5">
        <v>-24</v>
      </c>
      <c r="J249" s="5">
        <v>-4</v>
      </c>
      <c r="K249" s="6" t="b">
        <f t="shared" si="28"/>
        <v>1</v>
      </c>
      <c r="L249" s="6" t="b">
        <f t="shared" si="29"/>
        <v>0</v>
      </c>
      <c r="M249" s="6" t="b">
        <f t="shared" si="30"/>
        <v>0</v>
      </c>
      <c r="N249" s="13" t="b">
        <f t="shared" si="31"/>
        <v>0</v>
      </c>
      <c r="O249" s="6" t="s">
        <v>100</v>
      </c>
      <c r="P249" s="2">
        <v>0.043</v>
      </c>
      <c r="Q249" s="4">
        <f t="shared" si="32"/>
        <v>592</v>
      </c>
      <c r="R249" s="1">
        <f t="shared" si="33"/>
        <v>24.331050121192877</v>
      </c>
      <c r="T249" s="6" t="s">
        <v>412</v>
      </c>
      <c r="U249" s="24">
        <v>4909</v>
      </c>
      <c r="V249" s="3">
        <f t="shared" si="34"/>
        <v>70.06425622241343</v>
      </c>
      <c r="W249" s="25"/>
      <c r="X249" s="26"/>
      <c r="Y249" s="8"/>
      <c r="Z249" s="3">
        <f t="shared" si="35"/>
        <v>21.396245709391525</v>
      </c>
      <c r="AA249" s="4">
        <f t="shared" si="36"/>
        <v>181.6901408450704</v>
      </c>
    </row>
    <row r="250" spans="1:27" ht="12.75">
      <c r="A250" s="5" t="s">
        <v>374</v>
      </c>
      <c r="B250" s="5" t="s">
        <v>375</v>
      </c>
      <c r="C250" s="5">
        <v>23</v>
      </c>
      <c r="D250" s="5">
        <v>10</v>
      </c>
      <c r="E250" s="5">
        <v>43</v>
      </c>
      <c r="F250" s="5" t="s">
        <v>96</v>
      </c>
      <c r="G250" s="5">
        <v>34</v>
      </c>
      <c r="H250" s="5">
        <v>10</v>
      </c>
      <c r="I250" s="5">
        <v>6.4</v>
      </c>
      <c r="J250" s="5">
        <v>-14.8</v>
      </c>
      <c r="K250" s="6" t="b">
        <f t="shared" si="28"/>
        <v>0</v>
      </c>
      <c r="L250" s="6" t="b">
        <f t="shared" si="29"/>
        <v>0</v>
      </c>
      <c r="M250" s="6" t="b">
        <f t="shared" si="30"/>
        <v>1</v>
      </c>
      <c r="N250" s="13" t="b">
        <f t="shared" si="31"/>
        <v>0</v>
      </c>
      <c r="O250" s="6" t="s">
        <v>100</v>
      </c>
      <c r="P250" s="2">
        <v>0.044</v>
      </c>
      <c r="Q250" s="4">
        <f t="shared" si="32"/>
        <v>260</v>
      </c>
      <c r="R250" s="1">
        <f t="shared" si="33"/>
        <v>16.1245154965971</v>
      </c>
      <c r="T250" s="6" t="s">
        <v>303</v>
      </c>
      <c r="U250" s="24">
        <v>9011.69</v>
      </c>
      <c r="V250" s="3">
        <f t="shared" si="34"/>
        <v>94.92992152108839</v>
      </c>
      <c r="W250" s="25"/>
      <c r="X250" s="26"/>
      <c r="Y250" s="8"/>
      <c r="Z250" s="3">
        <f t="shared" si="35"/>
        <v>14.50933867671261</v>
      </c>
      <c r="AA250" s="4">
        <f t="shared" si="36"/>
        <v>185.91549295774647</v>
      </c>
    </row>
    <row r="251" spans="1:27" ht="12.75">
      <c r="A251" s="5" t="s">
        <v>420</v>
      </c>
      <c r="B251" s="5" t="s">
        <v>95</v>
      </c>
      <c r="C251" s="5">
        <v>1</v>
      </c>
      <c r="D251" s="5">
        <v>56</v>
      </c>
      <c r="E251" s="5">
        <v>55</v>
      </c>
      <c r="F251" s="5">
        <v>-1</v>
      </c>
      <c r="G251" s="5">
        <v>6</v>
      </c>
      <c r="H251" s="5">
        <v>49</v>
      </c>
      <c r="I251" s="5">
        <v>4</v>
      </c>
      <c r="J251" s="5">
        <v>-1.8</v>
      </c>
      <c r="K251" s="6" t="b">
        <f t="shared" si="28"/>
        <v>0</v>
      </c>
      <c r="L251" s="6" t="b">
        <f t="shared" si="29"/>
        <v>0</v>
      </c>
      <c r="M251" s="6" t="b">
        <f t="shared" si="30"/>
        <v>1</v>
      </c>
      <c r="N251" s="13" t="b">
        <f t="shared" si="31"/>
        <v>0</v>
      </c>
      <c r="O251" s="6" t="s">
        <v>100</v>
      </c>
      <c r="P251" s="2">
        <v>0.044</v>
      </c>
      <c r="Q251" s="4">
        <f t="shared" si="32"/>
        <v>19.240000000000002</v>
      </c>
      <c r="R251" s="1">
        <f t="shared" si="33"/>
        <v>4.386342439892262</v>
      </c>
      <c r="T251" s="6" t="s">
        <v>363</v>
      </c>
      <c r="U251" s="24">
        <v>18281</v>
      </c>
      <c r="V251" s="3">
        <f t="shared" si="34"/>
        <v>135.20724832641184</v>
      </c>
      <c r="W251" s="25"/>
      <c r="X251" s="26"/>
      <c r="Y251" s="8"/>
      <c r="Z251" s="3">
        <f t="shared" si="35"/>
        <v>3.9469668422512227</v>
      </c>
      <c r="AA251" s="4">
        <f t="shared" si="36"/>
        <v>185.91549295774647</v>
      </c>
    </row>
    <row r="252" spans="15:18" ht="12.75">
      <c r="O252" s="5"/>
      <c r="P252" s="5"/>
      <c r="Q252" s="5"/>
      <c r="R252" s="5"/>
    </row>
    <row r="253" spans="15:18" ht="12.75">
      <c r="O253" s="5"/>
      <c r="P253" s="5"/>
      <c r="Q253" s="5"/>
      <c r="R253" s="5"/>
    </row>
    <row r="254" spans="15:18" ht="12.75">
      <c r="O254" s="5"/>
      <c r="P254" s="5"/>
      <c r="Q254" s="5"/>
      <c r="R254" s="5"/>
    </row>
    <row r="255" spans="15:18" ht="12.75">
      <c r="O255" s="5"/>
      <c r="P255" s="5"/>
      <c r="Q255" s="5"/>
      <c r="R255" s="5"/>
    </row>
    <row r="256" spans="15:18" ht="12.75">
      <c r="O256" s="5"/>
      <c r="P256" s="5"/>
      <c r="Q256" s="5"/>
      <c r="R256" s="5"/>
    </row>
    <row r="257" spans="15:18" ht="12.75">
      <c r="O257" s="5"/>
      <c r="P257" s="5"/>
      <c r="Q257" s="5"/>
      <c r="R257" s="5"/>
    </row>
    <row r="258" spans="15:18" ht="12.75">
      <c r="O258" s="5"/>
      <c r="P258" s="5"/>
      <c r="Q258" s="5"/>
      <c r="R258" s="5"/>
    </row>
    <row r="259" spans="15:18" ht="12.75">
      <c r="O259" s="5"/>
      <c r="P259" s="5"/>
      <c r="Q259" s="5"/>
      <c r="R259" s="5"/>
    </row>
    <row r="260" spans="15:18" ht="12.75">
      <c r="O260" s="5"/>
      <c r="P260" s="5"/>
      <c r="Q260" s="5"/>
      <c r="R260" s="5"/>
    </row>
    <row r="261" spans="15:18" ht="12.75">
      <c r="O261" s="5"/>
      <c r="P261" s="5"/>
      <c r="Q261" s="5"/>
      <c r="R261" s="5"/>
    </row>
    <row r="262" spans="15:18" ht="12.75">
      <c r="O262" s="5"/>
      <c r="P262" s="5"/>
      <c r="Q262" s="5"/>
      <c r="R262" s="5"/>
    </row>
    <row r="263" spans="15:18" ht="12.75">
      <c r="O263" s="5"/>
      <c r="P263" s="5"/>
      <c r="Q263" s="5"/>
      <c r="R263" s="5"/>
    </row>
    <row r="264" spans="15:18" ht="12.75">
      <c r="O264" s="5"/>
      <c r="P264" s="5"/>
      <c r="Q264" s="5"/>
      <c r="R264" s="5"/>
    </row>
    <row r="265" spans="15:18" ht="12.75">
      <c r="O265" s="5"/>
      <c r="P265" s="5"/>
      <c r="Q265" s="5"/>
      <c r="R265" s="5"/>
    </row>
    <row r="266" spans="15:18" ht="12.75">
      <c r="O266" s="5"/>
      <c r="P266" s="5"/>
      <c r="Q266" s="5"/>
      <c r="R266" s="5"/>
    </row>
    <row r="267" spans="15:18" ht="12.75">
      <c r="O267" s="5"/>
      <c r="P267" s="5"/>
      <c r="Q267" s="5"/>
      <c r="R267" s="5"/>
    </row>
    <row r="268" spans="15:18" ht="12.75">
      <c r="O268" s="5"/>
      <c r="P268" s="5"/>
      <c r="Q268" s="5"/>
      <c r="R268" s="5"/>
    </row>
    <row r="269" spans="15:18" ht="12.75">
      <c r="O269" s="5"/>
      <c r="P269" s="5"/>
      <c r="Q269" s="5"/>
      <c r="R269" s="5"/>
    </row>
    <row r="270" spans="15:18" ht="12.75">
      <c r="O270" s="5"/>
      <c r="P270" s="5"/>
      <c r="Q270" s="5"/>
      <c r="R270" s="5"/>
    </row>
    <row r="271" spans="15:18" ht="12.75">
      <c r="O271" s="5"/>
      <c r="P271" s="5"/>
      <c r="Q271" s="5"/>
      <c r="R271" s="5"/>
    </row>
    <row r="272" spans="15:18" ht="12.75">
      <c r="O272" s="5"/>
      <c r="P272" s="5"/>
      <c r="Q272" s="5"/>
      <c r="R272" s="5"/>
    </row>
    <row r="273" spans="15:18" ht="12.75">
      <c r="O273" s="5"/>
      <c r="P273" s="5"/>
      <c r="Q273" s="5"/>
      <c r="R273" s="5"/>
    </row>
    <row r="274" spans="15:18" ht="12.75">
      <c r="O274" s="5"/>
      <c r="P274" s="5"/>
      <c r="Q274" s="5"/>
      <c r="R274" s="5"/>
    </row>
    <row r="275" spans="15:18" ht="12.75">
      <c r="O275" s="5"/>
      <c r="P275" s="5"/>
      <c r="Q275" s="5"/>
      <c r="R275" s="5"/>
    </row>
    <row r="276" spans="15:18" ht="12.75">
      <c r="O276" s="5"/>
      <c r="P276" s="5"/>
      <c r="Q276" s="5"/>
      <c r="R276" s="5"/>
    </row>
    <row r="277" spans="15:18" ht="12.75">
      <c r="O277" s="5"/>
      <c r="P277" s="5"/>
      <c r="Q277" s="5"/>
      <c r="R277" s="5"/>
    </row>
    <row r="278" spans="15:18" ht="12.75">
      <c r="O278" s="5"/>
      <c r="P278" s="5"/>
      <c r="Q278" s="5"/>
      <c r="R278" s="5"/>
    </row>
    <row r="279" spans="15:18" ht="12.75">
      <c r="O279" s="5"/>
      <c r="P279" s="5"/>
      <c r="Q279" s="5"/>
      <c r="R279" s="5"/>
    </row>
    <row r="280" spans="15:18" ht="12.75">
      <c r="O280" s="5"/>
      <c r="P280" s="5"/>
      <c r="Q280" s="5"/>
      <c r="R280" s="5"/>
    </row>
    <row r="281" spans="15:18" ht="12.75">
      <c r="O281" s="5"/>
      <c r="P281" s="5"/>
      <c r="Q281" s="5"/>
      <c r="R281" s="5"/>
    </row>
    <row r="282" spans="15:18" ht="12.75">
      <c r="O282" s="5"/>
      <c r="P282" s="5"/>
      <c r="Q282" s="5"/>
      <c r="R282" s="5"/>
    </row>
    <row r="283" spans="15:18" ht="12.75">
      <c r="O283" s="5"/>
      <c r="P283" s="5"/>
      <c r="Q283" s="5"/>
      <c r="R283" s="5"/>
    </row>
    <row r="284" spans="15:18" ht="12.75">
      <c r="O284" s="5"/>
      <c r="P284" s="5"/>
      <c r="Q284" s="5"/>
      <c r="R284" s="5"/>
    </row>
    <row r="285" spans="15:18" ht="12.75">
      <c r="O285" s="5"/>
      <c r="P285" s="5"/>
      <c r="Q285" s="5"/>
      <c r="R285" s="5"/>
    </row>
    <row r="286" spans="15:18" ht="12.75">
      <c r="O286" s="5"/>
      <c r="P286" s="5"/>
      <c r="Q286" s="5"/>
      <c r="R286" s="5"/>
    </row>
    <row r="287" spans="15:18" ht="12.75">
      <c r="O287" s="5"/>
      <c r="P287" s="5"/>
      <c r="Q287" s="5"/>
      <c r="R287" s="5"/>
    </row>
    <row r="288" spans="15:18" ht="12.75">
      <c r="O288" s="5"/>
      <c r="P288" s="5"/>
      <c r="Q288" s="5"/>
      <c r="R288" s="5"/>
    </row>
    <row r="289" spans="15:18" ht="12.75">
      <c r="O289" s="5"/>
      <c r="P289" s="5"/>
      <c r="Q289" s="5"/>
      <c r="R289" s="5"/>
    </row>
    <row r="290" spans="15:18" ht="12.75">
      <c r="O290" s="5"/>
      <c r="P290" s="5"/>
      <c r="Q290" s="5"/>
      <c r="R290" s="5"/>
    </row>
    <row r="291" spans="15:18" ht="12.75">
      <c r="O291" s="5"/>
      <c r="P291" s="5"/>
      <c r="Q291" s="5"/>
      <c r="R291" s="5"/>
    </row>
    <row r="292" spans="15:18" ht="12.75">
      <c r="O292" s="5"/>
      <c r="P292" s="5"/>
      <c r="Q292" s="5"/>
      <c r="R292" s="5"/>
    </row>
    <row r="293" spans="15:18" ht="12.75">
      <c r="O293" s="5"/>
      <c r="P293" s="5"/>
      <c r="Q293" s="5"/>
      <c r="R293" s="5"/>
    </row>
    <row r="294" spans="15:18" ht="12.75">
      <c r="O294" s="5"/>
      <c r="P294" s="5"/>
      <c r="Q294" s="5"/>
      <c r="R294" s="5"/>
    </row>
    <row r="295" spans="15:18" ht="12.75">
      <c r="O295" s="5"/>
      <c r="P295" s="5"/>
      <c r="Q295" s="5"/>
      <c r="R295" s="5"/>
    </row>
    <row r="296" spans="15:18" ht="12.75">
      <c r="O296" s="5"/>
      <c r="P296" s="5"/>
      <c r="Q296" s="5"/>
      <c r="R296" s="5"/>
    </row>
    <row r="297" spans="15:18" ht="12.75">
      <c r="O297" s="5"/>
      <c r="P297" s="5"/>
      <c r="Q297" s="5"/>
      <c r="R297" s="5"/>
    </row>
    <row r="298" spans="15:18" ht="12.75">
      <c r="O298" s="5"/>
      <c r="P298" s="5"/>
      <c r="Q298" s="5"/>
      <c r="R298" s="5"/>
    </row>
    <row r="299" spans="15:18" ht="12.75">
      <c r="O299" s="5"/>
      <c r="P299" s="5"/>
      <c r="Q299" s="5"/>
      <c r="R299" s="5"/>
    </row>
    <row r="300" spans="15:18" ht="12.75">
      <c r="O300" s="5"/>
      <c r="P300" s="5"/>
      <c r="Q300" s="5"/>
      <c r="R300" s="5"/>
    </row>
    <row r="301" spans="15:18" ht="12.75">
      <c r="O301" s="5"/>
      <c r="P301" s="5"/>
      <c r="Q301" s="5"/>
      <c r="R301" s="5"/>
    </row>
    <row r="302" spans="15:18" ht="12.75">
      <c r="O302" s="5"/>
      <c r="P302" s="5"/>
      <c r="Q302" s="5"/>
      <c r="R302" s="5"/>
    </row>
    <row r="303" spans="15:18" ht="12.75">
      <c r="O303" s="5"/>
      <c r="P303" s="5"/>
      <c r="Q303" s="5"/>
      <c r="R303" s="5"/>
    </row>
    <row r="304" spans="15:18" ht="12.75">
      <c r="O304" s="5"/>
      <c r="P304" s="5"/>
      <c r="Q304" s="5"/>
      <c r="R304" s="5"/>
    </row>
    <row r="305" spans="15:18" ht="12.75">
      <c r="O305" s="5"/>
      <c r="P305" s="5"/>
      <c r="Q305" s="5"/>
      <c r="R305" s="5"/>
    </row>
    <row r="306" spans="15:18" ht="12.75">
      <c r="O306" s="5"/>
      <c r="P306" s="5"/>
      <c r="Q306" s="5"/>
      <c r="R306" s="5"/>
    </row>
    <row r="307" spans="15:18" ht="12.75">
      <c r="O307" s="5"/>
      <c r="P307" s="5"/>
      <c r="Q307" s="5"/>
      <c r="R307" s="5"/>
    </row>
    <row r="308" spans="15:18" ht="12.75">
      <c r="O308" s="5"/>
      <c r="P308" s="5"/>
      <c r="Q308" s="5"/>
      <c r="R308" s="5"/>
    </row>
    <row r="309" spans="15:18" ht="12.75">
      <c r="O309" s="5"/>
      <c r="P309" s="5"/>
      <c r="Q309" s="5"/>
      <c r="R309" s="5"/>
    </row>
    <row r="310" spans="15:18" ht="12.75">
      <c r="O310" s="5"/>
      <c r="P310" s="5"/>
      <c r="Q310" s="5"/>
      <c r="R310" s="5"/>
    </row>
    <row r="311" spans="15:18" ht="12.75">
      <c r="O311" s="5"/>
      <c r="P311" s="5"/>
      <c r="Q311" s="5"/>
      <c r="R311" s="5"/>
    </row>
    <row r="312" spans="15:18" ht="12.75">
      <c r="O312" s="5"/>
      <c r="P312" s="5"/>
      <c r="Q312" s="5"/>
      <c r="R312" s="5"/>
    </row>
    <row r="313" spans="15:18" ht="12.75">
      <c r="O313" s="5"/>
      <c r="P313" s="5"/>
      <c r="Q313" s="5"/>
      <c r="R313" s="5"/>
    </row>
    <row r="314" spans="15:18" ht="12.75">
      <c r="O314" s="5"/>
      <c r="P314" s="5"/>
      <c r="Q314" s="5"/>
      <c r="R314" s="5"/>
    </row>
    <row r="315" spans="15:18" ht="12.75">
      <c r="O315" s="5"/>
      <c r="P315" s="5"/>
      <c r="Q315" s="5"/>
      <c r="R315" s="5"/>
    </row>
    <row r="316" spans="15:18" ht="12.75">
      <c r="O316" s="5"/>
      <c r="P316" s="5"/>
      <c r="Q316" s="5"/>
      <c r="R316" s="5"/>
    </row>
    <row r="317" spans="15:18" ht="12.75">
      <c r="O317" s="5"/>
      <c r="P317" s="5"/>
      <c r="Q317" s="5"/>
      <c r="R317" s="5"/>
    </row>
    <row r="318" spans="15:18" ht="12.75">
      <c r="O318" s="5"/>
      <c r="P318" s="5"/>
      <c r="Q318" s="5"/>
      <c r="R318" s="5"/>
    </row>
    <row r="319" spans="15:18" ht="12.75">
      <c r="O319" s="5"/>
      <c r="P319" s="5"/>
      <c r="Q319" s="5"/>
      <c r="R319" s="5"/>
    </row>
    <row r="320" spans="15:18" ht="12.75">
      <c r="O320" s="5"/>
      <c r="P320" s="5"/>
      <c r="Q320" s="5"/>
      <c r="R320" s="5"/>
    </row>
    <row r="321" spans="15:18" ht="12.75">
      <c r="O321" s="5"/>
      <c r="P321" s="5"/>
      <c r="Q321" s="5"/>
      <c r="R321" s="5"/>
    </row>
    <row r="322" spans="15:18" ht="12.75">
      <c r="O322" s="5"/>
      <c r="P322" s="5"/>
      <c r="Q322" s="5"/>
      <c r="R322" s="5"/>
    </row>
    <row r="323" spans="15:18" ht="12.75">
      <c r="O323" s="5"/>
      <c r="P323" s="5"/>
      <c r="Q323" s="5"/>
      <c r="R323" s="5"/>
    </row>
    <row r="324" spans="15:18" ht="12.75">
      <c r="O324" s="5"/>
      <c r="P324" s="5"/>
      <c r="Q324" s="5"/>
      <c r="R324" s="5"/>
    </row>
    <row r="325" spans="15:18" ht="12.75">
      <c r="O325" s="5"/>
      <c r="P325" s="5"/>
      <c r="Q325" s="5"/>
      <c r="R325" s="5"/>
    </row>
    <row r="326" spans="15:18" ht="12.75">
      <c r="O326" s="5"/>
      <c r="P326" s="5"/>
      <c r="Q326" s="5"/>
      <c r="R326" s="5"/>
    </row>
    <row r="327" spans="15:18" ht="12.75">
      <c r="O327" s="5"/>
      <c r="P327" s="5"/>
      <c r="Q327" s="5"/>
      <c r="R327" s="5"/>
    </row>
    <row r="328" spans="15:18" ht="12.75">
      <c r="O328" s="5"/>
      <c r="P328" s="5"/>
      <c r="Q328" s="5"/>
      <c r="R328" s="5"/>
    </row>
    <row r="329" spans="15:18" ht="12.75">
      <c r="O329" s="5"/>
      <c r="P329" s="5"/>
      <c r="Q329" s="5"/>
      <c r="R329" s="5"/>
    </row>
    <row r="330" spans="15:18" ht="12.75">
      <c r="O330" s="5"/>
      <c r="P330" s="5"/>
      <c r="Q330" s="5"/>
      <c r="R330" s="5"/>
    </row>
    <row r="331" spans="15:18" ht="12.75">
      <c r="O331" s="5"/>
      <c r="P331" s="5"/>
      <c r="Q331" s="5"/>
      <c r="R331" s="5"/>
    </row>
    <row r="332" spans="15:18" ht="12.75">
      <c r="O332" s="5"/>
      <c r="P332" s="5"/>
      <c r="Q332" s="5"/>
      <c r="R332" s="5"/>
    </row>
    <row r="333" spans="15:18" ht="12.75">
      <c r="O333" s="5"/>
      <c r="P333" s="5"/>
      <c r="Q333" s="5"/>
      <c r="R333" s="5"/>
    </row>
    <row r="334" spans="15:18" ht="12.75">
      <c r="O334" s="5"/>
      <c r="P334" s="5"/>
      <c r="Q334" s="5"/>
      <c r="R334" s="5"/>
    </row>
    <row r="335" spans="15:18" ht="12.75">
      <c r="O335" s="5"/>
      <c r="P335" s="5"/>
      <c r="Q335" s="5"/>
      <c r="R335" s="5"/>
    </row>
    <row r="336" spans="15:18" ht="12.75">
      <c r="O336" s="5"/>
      <c r="P336" s="5"/>
      <c r="Q336" s="5"/>
      <c r="R336" s="5"/>
    </row>
    <row r="337" spans="15:18" ht="12.75">
      <c r="O337" s="5"/>
      <c r="P337" s="5"/>
      <c r="Q337" s="5"/>
      <c r="R337" s="5"/>
    </row>
    <row r="338" spans="15:18" ht="12.75">
      <c r="O338" s="5"/>
      <c r="P338" s="5"/>
      <c r="Q338" s="5"/>
      <c r="R338" s="5"/>
    </row>
    <row r="339" spans="15:18" ht="12.75">
      <c r="O339" s="5"/>
      <c r="P339" s="5"/>
      <c r="Q339" s="5"/>
      <c r="R339" s="5"/>
    </row>
    <row r="340" spans="15:18" ht="12.75">
      <c r="O340" s="5"/>
      <c r="P340" s="5"/>
      <c r="Q340" s="5"/>
      <c r="R340" s="5"/>
    </row>
    <row r="341" spans="15:18" ht="12.75">
      <c r="O341" s="5"/>
      <c r="P341" s="5"/>
      <c r="Q341" s="5"/>
      <c r="R341" s="5"/>
    </row>
    <row r="342" spans="15:18" ht="12.75">
      <c r="O342" s="5"/>
      <c r="P342" s="5"/>
      <c r="Q342" s="5"/>
      <c r="R342" s="5"/>
    </row>
    <row r="343" spans="15:18" ht="12.75">
      <c r="O343" s="5"/>
      <c r="P343" s="5"/>
      <c r="Q343" s="5"/>
      <c r="R343" s="5"/>
    </row>
    <row r="344" spans="15:18" ht="12.75">
      <c r="O344" s="5"/>
      <c r="P344" s="5"/>
      <c r="Q344" s="5"/>
      <c r="R344" s="5"/>
    </row>
    <row r="345" spans="15:18" ht="12.75">
      <c r="O345" s="5"/>
      <c r="P345" s="5"/>
      <c r="Q345" s="5"/>
      <c r="R345" s="5"/>
    </row>
    <row r="346" spans="15:18" ht="12.75">
      <c r="O346" s="5"/>
      <c r="P346" s="5"/>
      <c r="Q346" s="5"/>
      <c r="R346" s="5"/>
    </row>
    <row r="347" spans="15:18" ht="12.75">
      <c r="O347" s="5"/>
      <c r="P347" s="5"/>
      <c r="Q347" s="5"/>
      <c r="R347" s="5"/>
    </row>
    <row r="348" spans="15:18" ht="12.75">
      <c r="O348" s="5"/>
      <c r="P348" s="5"/>
      <c r="Q348" s="5"/>
      <c r="R348" s="5"/>
    </row>
    <row r="349" spans="15:18" ht="12.75">
      <c r="O349" s="5"/>
      <c r="P349" s="5"/>
      <c r="Q349" s="5"/>
      <c r="R349" s="5"/>
    </row>
    <row r="350" spans="15:18" ht="12.75">
      <c r="O350" s="5"/>
      <c r="P350" s="5"/>
      <c r="Q350" s="5"/>
      <c r="R350" s="5"/>
    </row>
    <row r="351" spans="15:18" ht="12.75">
      <c r="O351" s="5"/>
      <c r="P351" s="5"/>
      <c r="Q351" s="5"/>
      <c r="R351" s="5"/>
    </row>
    <row r="352" spans="15:18" ht="12.75">
      <c r="O352" s="5"/>
      <c r="P352" s="5"/>
      <c r="Q352" s="5"/>
      <c r="R352" s="5"/>
    </row>
    <row r="353" spans="15:18" ht="12.75">
      <c r="O353" s="5"/>
      <c r="P353" s="5"/>
      <c r="Q353" s="5"/>
      <c r="R353" s="5"/>
    </row>
    <row r="354" spans="15:18" ht="12.75">
      <c r="O354" s="5"/>
      <c r="P354" s="5"/>
      <c r="Q354" s="5"/>
      <c r="R354" s="5"/>
    </row>
    <row r="355" spans="15:18" ht="12.75">
      <c r="O355" s="5"/>
      <c r="P355" s="5"/>
      <c r="Q355" s="5"/>
      <c r="R355" s="5"/>
    </row>
    <row r="356" spans="15:18" ht="12.75">
      <c r="O356" s="5"/>
      <c r="P356" s="5"/>
      <c r="Q356" s="5"/>
      <c r="R356" s="5"/>
    </row>
    <row r="357" spans="15:18" ht="12.75">
      <c r="O357" s="5"/>
      <c r="P357" s="5"/>
      <c r="Q357" s="5"/>
      <c r="R357" s="5"/>
    </row>
    <row r="358" spans="15:18" ht="12.75">
      <c r="O358" s="5"/>
      <c r="P358" s="5"/>
      <c r="Q358" s="5"/>
      <c r="R358" s="5"/>
    </row>
    <row r="359" spans="15:18" ht="12.75">
      <c r="O359" s="5"/>
      <c r="P359" s="5"/>
      <c r="Q359" s="5"/>
      <c r="R359" s="5"/>
    </row>
    <row r="360" spans="15:18" ht="12.75">
      <c r="O360" s="5"/>
      <c r="P360" s="5"/>
      <c r="Q360" s="5"/>
      <c r="R360" s="5"/>
    </row>
    <row r="361" spans="15:18" ht="12.75">
      <c r="O361" s="5"/>
      <c r="P361" s="5"/>
      <c r="Q361" s="5"/>
      <c r="R361" s="5"/>
    </row>
    <row r="362" spans="15:18" ht="12.75">
      <c r="O362" s="5"/>
      <c r="P362" s="5"/>
      <c r="Q362" s="5"/>
      <c r="R362" s="5"/>
    </row>
    <row r="363" spans="15:18" ht="12.75">
      <c r="O363" s="5"/>
      <c r="P363" s="5"/>
      <c r="Q363" s="5"/>
      <c r="R363" s="5"/>
    </row>
    <row r="364" spans="15:18" ht="12.75">
      <c r="O364" s="5"/>
      <c r="P364" s="5"/>
      <c r="Q364" s="5"/>
      <c r="R364" s="5"/>
    </row>
    <row r="365" spans="15:18" ht="12.75">
      <c r="O365" s="5"/>
      <c r="P365" s="5"/>
      <c r="Q365" s="5"/>
      <c r="R365" s="5"/>
    </row>
    <row r="366" spans="15:18" ht="12.75">
      <c r="O366" s="5"/>
      <c r="P366" s="5"/>
      <c r="Q366" s="5"/>
      <c r="R366" s="5"/>
    </row>
    <row r="367" spans="15:18" ht="12.75">
      <c r="O367" s="5"/>
      <c r="P367" s="5"/>
      <c r="Q367" s="5"/>
      <c r="R367" s="5"/>
    </row>
    <row r="368" spans="15:18" ht="12.75">
      <c r="O368" s="5"/>
      <c r="P368" s="5"/>
      <c r="Q368" s="5"/>
      <c r="R368" s="5"/>
    </row>
    <row r="369" spans="15:18" ht="12.75">
      <c r="O369" s="5"/>
      <c r="P369" s="5"/>
      <c r="Q369" s="5"/>
      <c r="R369" s="5"/>
    </row>
    <row r="370" spans="15:18" ht="12.75">
      <c r="O370" s="5"/>
      <c r="P370" s="5"/>
      <c r="Q370" s="5"/>
      <c r="R370" s="5"/>
    </row>
    <row r="371" spans="15:18" ht="12.75">
      <c r="O371" s="5"/>
      <c r="P371" s="5"/>
      <c r="Q371" s="5"/>
      <c r="R371" s="5"/>
    </row>
    <row r="372" spans="15:18" ht="12.75">
      <c r="O372" s="5"/>
      <c r="P372" s="5"/>
      <c r="Q372" s="5"/>
      <c r="R372" s="5"/>
    </row>
    <row r="373" spans="15:18" ht="12.75">
      <c r="O373" s="5"/>
      <c r="P373" s="5"/>
      <c r="Q373" s="5"/>
      <c r="R373" s="5"/>
    </row>
    <row r="374" spans="15:18" ht="12.75">
      <c r="O374" s="5"/>
      <c r="P374" s="5"/>
      <c r="Q374" s="5"/>
      <c r="R374" s="5"/>
    </row>
    <row r="375" spans="15:18" ht="12.75">
      <c r="O375" s="5"/>
      <c r="P375" s="5"/>
      <c r="Q375" s="5"/>
      <c r="R375" s="5"/>
    </row>
    <row r="376" spans="15:18" ht="12.75">
      <c r="O376" s="5"/>
      <c r="P376" s="5"/>
      <c r="Q376" s="5"/>
      <c r="R376" s="5"/>
    </row>
    <row r="377" spans="15:18" ht="12.75">
      <c r="O377" s="5"/>
      <c r="P377" s="5"/>
      <c r="Q377" s="5"/>
      <c r="R377" s="5"/>
    </row>
    <row r="378" spans="15:18" ht="12.75">
      <c r="O378" s="5"/>
      <c r="P378" s="5"/>
      <c r="Q378" s="5"/>
      <c r="R378" s="5"/>
    </row>
    <row r="379" spans="15:18" ht="12.75">
      <c r="O379" s="5"/>
      <c r="P379" s="5"/>
      <c r="Q379" s="5"/>
      <c r="R379" s="5"/>
    </row>
    <row r="380" spans="15:18" ht="12.75">
      <c r="O380" s="5"/>
      <c r="P380" s="5"/>
      <c r="Q380" s="5"/>
      <c r="R380" s="5"/>
    </row>
    <row r="381" spans="15:18" ht="12.75">
      <c r="O381" s="5"/>
      <c r="P381" s="5"/>
      <c r="Q381" s="5"/>
      <c r="R381" s="5"/>
    </row>
    <row r="382" spans="15:18" ht="12.75">
      <c r="O382" s="5"/>
      <c r="P382" s="5"/>
      <c r="Q382" s="5"/>
      <c r="R382" s="5"/>
    </row>
    <row r="383" spans="15:18" ht="12.75">
      <c r="O383" s="5"/>
      <c r="P383" s="5"/>
      <c r="Q383" s="5"/>
      <c r="R383" s="5"/>
    </row>
    <row r="384" spans="15:18" ht="12.75">
      <c r="O384" s="5"/>
      <c r="P384" s="5"/>
      <c r="Q384" s="5"/>
      <c r="R384" s="5"/>
    </row>
    <row r="385" spans="15:18" ht="12.75">
      <c r="O385" s="5"/>
      <c r="P385" s="5"/>
      <c r="Q385" s="5"/>
      <c r="R385" s="5"/>
    </row>
    <row r="386" spans="15:18" ht="12.75">
      <c r="O386" s="5"/>
      <c r="P386" s="5"/>
      <c r="Q386" s="5"/>
      <c r="R386" s="5"/>
    </row>
    <row r="387" spans="15:18" ht="12.75">
      <c r="O387" s="5"/>
      <c r="P387" s="5"/>
      <c r="Q387" s="5"/>
      <c r="R387" s="5"/>
    </row>
    <row r="388" spans="15:18" ht="12.75">
      <c r="O388" s="5"/>
      <c r="P388" s="5"/>
      <c r="Q388" s="5"/>
      <c r="R388" s="5"/>
    </row>
    <row r="389" spans="15:18" ht="12.75">
      <c r="O389" s="5"/>
      <c r="P389" s="5"/>
      <c r="Q389" s="5"/>
      <c r="R389" s="5"/>
    </row>
    <row r="390" spans="15:18" ht="12.75">
      <c r="O390" s="5"/>
      <c r="P390" s="5"/>
      <c r="Q390" s="5"/>
      <c r="R390" s="5"/>
    </row>
    <row r="391" spans="15:18" ht="12.75">
      <c r="O391" s="5"/>
      <c r="P391" s="5"/>
      <c r="Q391" s="5"/>
      <c r="R391" s="5"/>
    </row>
    <row r="392" spans="15:18" ht="12.75">
      <c r="O392" s="5"/>
      <c r="P392" s="5"/>
      <c r="Q392" s="5"/>
      <c r="R392" s="5"/>
    </row>
    <row r="393" spans="15:18" ht="12.75">
      <c r="O393" s="5"/>
      <c r="P393" s="5"/>
      <c r="Q393" s="5"/>
      <c r="R393" s="5"/>
    </row>
    <row r="394" spans="15:18" ht="12.75">
      <c r="O394" s="5"/>
      <c r="P394" s="5"/>
      <c r="Q394" s="5"/>
      <c r="R394" s="5"/>
    </row>
    <row r="395" spans="15:18" ht="12.75">
      <c r="O395" s="5"/>
      <c r="P395" s="5"/>
      <c r="Q395" s="5"/>
      <c r="R395" s="5"/>
    </row>
    <row r="396" spans="15:18" ht="12.75">
      <c r="O396" s="5"/>
      <c r="P396" s="5"/>
      <c r="Q396" s="5"/>
      <c r="R396" s="5"/>
    </row>
    <row r="397" spans="15:18" ht="12.75">
      <c r="O397" s="5"/>
      <c r="P397" s="5"/>
      <c r="Q397" s="5"/>
      <c r="R397" s="5"/>
    </row>
    <row r="398" spans="15:18" ht="12.75">
      <c r="O398" s="5"/>
      <c r="P398" s="5"/>
      <c r="Q398" s="5"/>
      <c r="R398" s="5"/>
    </row>
    <row r="399" spans="15:18" ht="12.75">
      <c r="O399" s="5"/>
      <c r="P399" s="5"/>
      <c r="Q399" s="5"/>
      <c r="R399" s="5"/>
    </row>
    <row r="400" spans="15:18" ht="12.75">
      <c r="O400" s="5"/>
      <c r="P400" s="5"/>
      <c r="Q400" s="5"/>
      <c r="R400" s="5"/>
    </row>
    <row r="401" spans="15:18" ht="12.75">
      <c r="O401" s="5"/>
      <c r="P401" s="5"/>
      <c r="Q401" s="5"/>
      <c r="R401" s="5"/>
    </row>
    <row r="402" spans="15:18" ht="12.75">
      <c r="O402" s="5"/>
      <c r="P402" s="5"/>
      <c r="Q402" s="5"/>
      <c r="R402" s="5"/>
    </row>
    <row r="403" spans="15:18" ht="12.75">
      <c r="O403" s="5"/>
      <c r="P403" s="5"/>
      <c r="Q403" s="5"/>
      <c r="R403" s="5"/>
    </row>
    <row r="404" spans="15:18" ht="12.75">
      <c r="O404" s="5"/>
      <c r="P404" s="5"/>
      <c r="Q404" s="5"/>
      <c r="R404" s="5"/>
    </row>
    <row r="405" spans="15:18" ht="12.75">
      <c r="O405" s="5"/>
      <c r="P405" s="5"/>
      <c r="Q405" s="5"/>
      <c r="R405" s="5"/>
    </row>
    <row r="406" spans="15:18" ht="12.75">
      <c r="O406" s="5"/>
      <c r="P406" s="5"/>
      <c r="Q406" s="5"/>
      <c r="R406" s="5"/>
    </row>
    <row r="407" spans="15:18" ht="12.75">
      <c r="O407" s="5"/>
      <c r="P407" s="5"/>
      <c r="Q407" s="5"/>
      <c r="R407" s="5"/>
    </row>
    <row r="408" spans="15:18" ht="12.75">
      <c r="O408" s="5"/>
      <c r="P408" s="5"/>
      <c r="Q408" s="5"/>
      <c r="R408" s="5"/>
    </row>
    <row r="409" spans="15:18" ht="12.75">
      <c r="O409" s="5"/>
      <c r="P409" s="5"/>
      <c r="Q409" s="5"/>
      <c r="R409" s="5"/>
    </row>
    <row r="410" spans="15:18" ht="12.75">
      <c r="O410" s="5"/>
      <c r="P410" s="5"/>
      <c r="Q410" s="5"/>
      <c r="R410" s="5"/>
    </row>
    <row r="411" spans="15:18" ht="12.75">
      <c r="O411" s="5"/>
      <c r="P411" s="5"/>
      <c r="Q411" s="5"/>
      <c r="R411" s="5"/>
    </row>
    <row r="412" spans="15:18" ht="12.75">
      <c r="O412" s="5"/>
      <c r="P412" s="5"/>
      <c r="Q412" s="5"/>
      <c r="R412" s="5"/>
    </row>
    <row r="413" spans="15:18" ht="12.75">
      <c r="O413" s="5"/>
      <c r="P413" s="5"/>
      <c r="Q413" s="5"/>
      <c r="R413" s="5"/>
    </row>
    <row r="414" spans="15:18" ht="12.75">
      <c r="O414" s="5"/>
      <c r="P414" s="5"/>
      <c r="Q414" s="5"/>
      <c r="R414" s="5"/>
    </row>
    <row r="415" spans="15:18" ht="12.75">
      <c r="O415" s="5"/>
      <c r="P415" s="5"/>
      <c r="Q415" s="5"/>
      <c r="R415" s="5"/>
    </row>
    <row r="416" spans="15:18" ht="12.75">
      <c r="O416" s="5"/>
      <c r="P416" s="5"/>
      <c r="Q416" s="5"/>
      <c r="R416" s="5"/>
    </row>
    <row r="417" spans="15:18" ht="12.75">
      <c r="O417" s="5"/>
      <c r="P417" s="5"/>
      <c r="Q417" s="5"/>
      <c r="R417" s="5"/>
    </row>
    <row r="418" spans="15:18" ht="12.75">
      <c r="O418" s="5"/>
      <c r="P418" s="5"/>
      <c r="Q418" s="5"/>
      <c r="R418" s="5"/>
    </row>
    <row r="419" spans="15:18" ht="12.75">
      <c r="O419" s="5"/>
      <c r="P419" s="5"/>
      <c r="Q419" s="5"/>
      <c r="R419" s="5"/>
    </row>
    <row r="420" spans="15:18" ht="12.75">
      <c r="O420" s="5"/>
      <c r="P420" s="5"/>
      <c r="Q420" s="5"/>
      <c r="R420" s="5"/>
    </row>
    <row r="421" spans="15:18" ht="12.75">
      <c r="O421" s="5"/>
      <c r="P421" s="5"/>
      <c r="Q421" s="5"/>
      <c r="R421" s="5"/>
    </row>
    <row r="422" spans="15:18" ht="12.75">
      <c r="O422" s="5"/>
      <c r="P422" s="5"/>
      <c r="Q422" s="5"/>
      <c r="R422" s="5"/>
    </row>
    <row r="423" spans="15:18" ht="12.75">
      <c r="O423" s="5"/>
      <c r="P423" s="5"/>
      <c r="Q423" s="5"/>
      <c r="R423" s="5"/>
    </row>
    <row r="424" spans="15:18" ht="12.75">
      <c r="O424" s="5"/>
      <c r="P424" s="5"/>
      <c r="Q424" s="5"/>
      <c r="R424" s="5"/>
    </row>
    <row r="425" spans="15:18" ht="12.75">
      <c r="O425" s="5"/>
      <c r="P425" s="5"/>
      <c r="Q425" s="5"/>
      <c r="R425" s="5"/>
    </row>
    <row r="426" spans="15:18" ht="12.75">
      <c r="O426" s="5"/>
      <c r="P426" s="5"/>
      <c r="Q426" s="5"/>
      <c r="R426" s="5"/>
    </row>
    <row r="427" spans="15:18" ht="12.75">
      <c r="O427" s="5"/>
      <c r="P427" s="5"/>
      <c r="Q427" s="5"/>
      <c r="R427" s="5"/>
    </row>
    <row r="428" spans="15:18" ht="12.75">
      <c r="O428" s="5"/>
      <c r="P428" s="5"/>
      <c r="Q428" s="5"/>
      <c r="R428" s="5"/>
    </row>
    <row r="429" spans="15:18" ht="12.75">
      <c r="O429" s="5"/>
      <c r="P429" s="5"/>
      <c r="Q429" s="5"/>
      <c r="R429" s="5"/>
    </row>
    <row r="430" spans="15:18" ht="12.75">
      <c r="O430" s="5"/>
      <c r="P430" s="5"/>
      <c r="Q430" s="5"/>
      <c r="R430" s="5"/>
    </row>
    <row r="431" spans="15:18" ht="12.75">
      <c r="O431" s="5"/>
      <c r="P431" s="5"/>
      <c r="Q431" s="5"/>
      <c r="R431" s="5"/>
    </row>
    <row r="432" spans="15:18" ht="12.75">
      <c r="O432" s="5"/>
      <c r="P432" s="5"/>
      <c r="Q432" s="5"/>
      <c r="R432" s="5"/>
    </row>
    <row r="433" spans="15:18" ht="12.75">
      <c r="O433" s="5"/>
      <c r="P433" s="5"/>
      <c r="Q433" s="5"/>
      <c r="R433" s="5"/>
    </row>
    <row r="434" spans="15:18" ht="12.75">
      <c r="O434" s="5"/>
      <c r="P434" s="5"/>
      <c r="Q434" s="5"/>
      <c r="R434" s="5"/>
    </row>
    <row r="435" spans="15:18" ht="12.75">
      <c r="O435" s="5"/>
      <c r="P435" s="5"/>
      <c r="Q435" s="5"/>
      <c r="R435" s="5"/>
    </row>
    <row r="436" spans="15:18" ht="12.75">
      <c r="O436" s="5"/>
      <c r="P436" s="5"/>
      <c r="Q436" s="5"/>
      <c r="R436" s="5"/>
    </row>
    <row r="437" spans="15:18" ht="12.75">
      <c r="O437" s="5"/>
      <c r="P437" s="5"/>
      <c r="Q437" s="5"/>
      <c r="R437" s="5"/>
    </row>
    <row r="438" spans="15:18" ht="12.75">
      <c r="O438" s="5"/>
      <c r="P438" s="5"/>
      <c r="Q438" s="5"/>
      <c r="R438" s="5"/>
    </row>
    <row r="439" spans="15:18" ht="12.75">
      <c r="O439" s="5"/>
      <c r="P439" s="5"/>
      <c r="Q439" s="5"/>
      <c r="R439" s="5"/>
    </row>
    <row r="440" spans="15:18" ht="12.75">
      <c r="O440" s="5"/>
      <c r="P440" s="5"/>
      <c r="Q440" s="5"/>
      <c r="R440" s="5"/>
    </row>
    <row r="441" spans="15:18" ht="12.75">
      <c r="O441" s="5"/>
      <c r="P441" s="5"/>
      <c r="Q441" s="5"/>
      <c r="R441" s="5"/>
    </row>
    <row r="442" spans="15:18" ht="12.75">
      <c r="O442" s="5"/>
      <c r="P442" s="5"/>
      <c r="Q442" s="5"/>
      <c r="R442" s="5"/>
    </row>
    <row r="443" spans="15:18" ht="12.75">
      <c r="O443" s="5"/>
      <c r="P443" s="5"/>
      <c r="Q443" s="5"/>
      <c r="R443" s="5"/>
    </row>
    <row r="444" spans="15:18" ht="12.75">
      <c r="O444" s="5"/>
      <c r="P444" s="5"/>
      <c r="Q444" s="5"/>
      <c r="R444" s="5"/>
    </row>
    <row r="445" spans="15:18" ht="12.75">
      <c r="O445" s="5"/>
      <c r="P445" s="5"/>
      <c r="Q445" s="5"/>
      <c r="R445" s="5"/>
    </row>
    <row r="446" spans="15:18" ht="12.75">
      <c r="O446" s="5"/>
      <c r="P446" s="5"/>
      <c r="Q446" s="5"/>
      <c r="R446" s="5"/>
    </row>
    <row r="447" spans="15:18" ht="12.75">
      <c r="O447" s="5"/>
      <c r="P447" s="5"/>
      <c r="Q447" s="5"/>
      <c r="R447" s="5"/>
    </row>
    <row r="448" spans="15:18" ht="12.75">
      <c r="O448" s="5"/>
      <c r="P448" s="5"/>
      <c r="Q448" s="5"/>
      <c r="R448" s="5"/>
    </row>
    <row r="449" spans="15:18" ht="12.75">
      <c r="O449" s="5"/>
      <c r="P449" s="5"/>
      <c r="Q449" s="5"/>
      <c r="R449" s="5"/>
    </row>
    <row r="450" spans="15:18" ht="12.75">
      <c r="O450" s="5"/>
      <c r="P450" s="5"/>
      <c r="Q450" s="5"/>
      <c r="R450" s="5"/>
    </row>
    <row r="451" spans="15:18" ht="12.75">
      <c r="O451" s="5"/>
      <c r="P451" s="5"/>
      <c r="Q451" s="5"/>
      <c r="R451" s="5"/>
    </row>
    <row r="452" spans="15:18" ht="12.75">
      <c r="O452" s="5"/>
      <c r="P452" s="5"/>
      <c r="Q452" s="5"/>
      <c r="R452" s="5"/>
    </row>
    <row r="453" spans="15:18" ht="12.75">
      <c r="O453" s="5"/>
      <c r="P453" s="5"/>
      <c r="Q453" s="5"/>
      <c r="R453" s="5"/>
    </row>
    <row r="454" spans="15:18" ht="12.75">
      <c r="O454" s="5"/>
      <c r="P454" s="5"/>
      <c r="Q454" s="5"/>
      <c r="R454" s="5"/>
    </row>
    <row r="455" spans="15:18" ht="12.75">
      <c r="O455" s="5"/>
      <c r="P455" s="5"/>
      <c r="Q455" s="5"/>
      <c r="R455" s="5"/>
    </row>
    <row r="456" spans="15:18" ht="12.75">
      <c r="O456" s="5"/>
      <c r="P456" s="5"/>
      <c r="Q456" s="5"/>
      <c r="R456" s="5"/>
    </row>
    <row r="457" spans="15:18" ht="12.75">
      <c r="O457" s="5"/>
      <c r="P457" s="5"/>
      <c r="Q457" s="5"/>
      <c r="R457" s="5"/>
    </row>
    <row r="458" spans="15:18" ht="12.75">
      <c r="O458" s="5"/>
      <c r="P458" s="5"/>
      <c r="Q458" s="5"/>
      <c r="R458" s="5"/>
    </row>
    <row r="459" spans="15:18" ht="12.75">
      <c r="O459" s="5"/>
      <c r="P459" s="5"/>
      <c r="Q459" s="5"/>
      <c r="R459" s="5"/>
    </row>
    <row r="460" spans="15:18" ht="12.75">
      <c r="O460" s="5"/>
      <c r="P460" s="5"/>
      <c r="Q460" s="5"/>
      <c r="R460" s="5"/>
    </row>
    <row r="461" spans="15:18" ht="12.75">
      <c r="O461" s="5"/>
      <c r="P461" s="5"/>
      <c r="Q461" s="5"/>
      <c r="R461" s="5"/>
    </row>
    <row r="462" spans="15:18" ht="12.75">
      <c r="O462" s="5"/>
      <c r="P462" s="5"/>
      <c r="Q462" s="5"/>
      <c r="R462" s="5"/>
    </row>
    <row r="463" spans="15:18" ht="12.75">
      <c r="O463" s="5"/>
      <c r="P463" s="5"/>
      <c r="Q463" s="5"/>
      <c r="R463" s="5"/>
    </row>
    <row r="464" spans="15:18" ht="12.75">
      <c r="O464" s="5"/>
      <c r="P464" s="5"/>
      <c r="Q464" s="5"/>
      <c r="R464" s="5"/>
    </row>
    <row r="465" spans="15:18" ht="12.75">
      <c r="O465" s="5"/>
      <c r="P465" s="5"/>
      <c r="Q465" s="5"/>
      <c r="R465" s="5"/>
    </row>
    <row r="466" spans="15:18" ht="12.75">
      <c r="O466" s="5"/>
      <c r="P466" s="5"/>
      <c r="Q466" s="5"/>
      <c r="R466" s="5"/>
    </row>
    <row r="467" spans="15:18" ht="12.75">
      <c r="O467" s="5"/>
      <c r="P467" s="5"/>
      <c r="Q467" s="5"/>
      <c r="R467" s="5"/>
    </row>
    <row r="468" spans="15:18" ht="12.75">
      <c r="O468" s="5"/>
      <c r="P468" s="5"/>
      <c r="Q468" s="5"/>
      <c r="R468" s="5"/>
    </row>
    <row r="469" spans="15:18" ht="12.75">
      <c r="O469" s="5"/>
      <c r="P469" s="5"/>
      <c r="Q469" s="5"/>
      <c r="R469" s="5"/>
    </row>
    <row r="470" spans="15:18" ht="12.75">
      <c r="O470" s="5"/>
      <c r="P470" s="5"/>
      <c r="Q470" s="5"/>
      <c r="R470" s="5"/>
    </row>
    <row r="471" spans="15:18" ht="12.75">
      <c r="O471" s="5"/>
      <c r="P471" s="5"/>
      <c r="Q471" s="5"/>
      <c r="R471" s="5"/>
    </row>
    <row r="472" spans="15:18" ht="12.75">
      <c r="O472" s="5"/>
      <c r="P472" s="5"/>
      <c r="Q472" s="5"/>
      <c r="R472" s="5"/>
    </row>
    <row r="473" spans="15:18" ht="12.75">
      <c r="O473" s="5"/>
      <c r="P473" s="5"/>
      <c r="Q473" s="5"/>
      <c r="R473" s="5"/>
    </row>
    <row r="474" spans="15:18" ht="12.75">
      <c r="O474" s="5"/>
      <c r="P474" s="5"/>
      <c r="Q474" s="5"/>
      <c r="R474" s="5"/>
    </row>
    <row r="475" spans="15:18" ht="12.75">
      <c r="O475" s="5"/>
      <c r="P475" s="5"/>
      <c r="Q475" s="5"/>
      <c r="R475" s="5"/>
    </row>
    <row r="476" spans="15:18" ht="12.75">
      <c r="O476" s="5"/>
      <c r="P476" s="5"/>
      <c r="Q476" s="5"/>
      <c r="R476" s="5"/>
    </row>
    <row r="477" spans="15:18" ht="12.75">
      <c r="O477" s="5"/>
      <c r="P477" s="5"/>
      <c r="Q477" s="5"/>
      <c r="R477" s="5"/>
    </row>
    <row r="478" spans="15:18" ht="12.75">
      <c r="O478" s="5"/>
      <c r="P478" s="5"/>
      <c r="Q478" s="5"/>
      <c r="R478" s="5"/>
    </row>
    <row r="479" spans="15:18" ht="12.75">
      <c r="O479" s="5"/>
      <c r="P479" s="5"/>
      <c r="Q479" s="5"/>
      <c r="R479" s="5"/>
    </row>
    <row r="480" spans="15:18" ht="12.75">
      <c r="O480" s="5"/>
      <c r="P480" s="5"/>
      <c r="Q480" s="5"/>
      <c r="R480" s="5"/>
    </row>
    <row r="481" spans="15:18" ht="12.75">
      <c r="O481" s="5"/>
      <c r="P481" s="5"/>
      <c r="Q481" s="5"/>
      <c r="R481" s="5"/>
    </row>
    <row r="482" spans="15:18" ht="12.75">
      <c r="O482" s="5"/>
      <c r="P482" s="5"/>
      <c r="Q482" s="5"/>
      <c r="R482" s="5"/>
    </row>
    <row r="483" spans="15:18" ht="12.75">
      <c r="O483" s="5"/>
      <c r="P483" s="5"/>
      <c r="Q483" s="5"/>
      <c r="R483" s="5"/>
    </row>
    <row r="484" spans="15:18" ht="12.75">
      <c r="O484" s="5"/>
      <c r="P484" s="5"/>
      <c r="Q484" s="5"/>
      <c r="R484" s="5"/>
    </row>
    <row r="485" spans="15:18" ht="12.75">
      <c r="O485" s="5"/>
      <c r="P485" s="5"/>
      <c r="Q485" s="5"/>
      <c r="R485" s="5"/>
    </row>
    <row r="486" spans="15:18" ht="12.75">
      <c r="O486" s="5"/>
      <c r="P486" s="5"/>
      <c r="Q486" s="5"/>
      <c r="R486" s="5"/>
    </row>
    <row r="487" spans="15:18" ht="12.75">
      <c r="O487" s="5"/>
      <c r="P487" s="5"/>
      <c r="Q487" s="5"/>
      <c r="R487" s="5"/>
    </row>
    <row r="488" spans="15:18" ht="12.75">
      <c r="O488" s="5"/>
      <c r="P488" s="5"/>
      <c r="Q488" s="5"/>
      <c r="R488" s="5"/>
    </row>
    <row r="489" spans="15:18" ht="12.75">
      <c r="O489" s="5"/>
      <c r="P489" s="5"/>
      <c r="Q489" s="5"/>
      <c r="R489" s="5"/>
    </row>
    <row r="490" spans="15:18" ht="12.75">
      <c r="O490" s="5"/>
      <c r="P490" s="5"/>
      <c r="Q490" s="5"/>
      <c r="R490" s="5"/>
    </row>
    <row r="491" spans="15:18" ht="12.75">
      <c r="O491" s="5"/>
      <c r="P491" s="5"/>
      <c r="Q491" s="5"/>
      <c r="R491" s="5"/>
    </row>
    <row r="492" spans="15:18" ht="12.75">
      <c r="O492" s="5"/>
      <c r="P492" s="5"/>
      <c r="Q492" s="5"/>
      <c r="R492" s="5"/>
    </row>
    <row r="493" spans="15:18" ht="12.75">
      <c r="O493" s="5"/>
      <c r="P493" s="5"/>
      <c r="Q493" s="5"/>
      <c r="R493" s="5"/>
    </row>
    <row r="494" spans="15:18" ht="12.75">
      <c r="O494" s="5"/>
      <c r="P494" s="5"/>
      <c r="Q494" s="5"/>
      <c r="R494" s="5"/>
    </row>
    <row r="495" spans="15:18" ht="12.75">
      <c r="O495" s="5"/>
      <c r="P495" s="5"/>
      <c r="Q495" s="5"/>
      <c r="R495" s="5"/>
    </row>
    <row r="496" spans="15:18" ht="12.75">
      <c r="O496" s="5"/>
      <c r="P496" s="5"/>
      <c r="Q496" s="5"/>
      <c r="R496" s="5"/>
    </row>
    <row r="497" spans="15:18" ht="12.75">
      <c r="O497" s="5"/>
      <c r="P497" s="5"/>
      <c r="Q497" s="5"/>
      <c r="R497" s="5"/>
    </row>
    <row r="498" spans="15:18" ht="12.75">
      <c r="O498" s="5"/>
      <c r="P498" s="5"/>
      <c r="Q498" s="5"/>
      <c r="R498" s="5"/>
    </row>
    <row r="499" spans="15:18" ht="12.75">
      <c r="O499" s="5"/>
      <c r="P499" s="5"/>
      <c r="Q499" s="5"/>
      <c r="R499" s="5"/>
    </row>
    <row r="500" spans="15:18" ht="12.75">
      <c r="O500" s="5"/>
      <c r="P500" s="5"/>
      <c r="Q500" s="5"/>
      <c r="R500" s="5"/>
    </row>
    <row r="501" spans="15:18" ht="12.75">
      <c r="O501" s="5"/>
      <c r="P501" s="5"/>
      <c r="Q501" s="5"/>
      <c r="R501" s="5"/>
    </row>
    <row r="502" spans="15:18" ht="12.75">
      <c r="O502" s="5"/>
      <c r="P502" s="5"/>
      <c r="Q502" s="5"/>
      <c r="R502" s="5"/>
    </row>
    <row r="503" spans="15:18" ht="12.75">
      <c r="O503" s="5"/>
      <c r="P503" s="5"/>
      <c r="Q503" s="5"/>
      <c r="R503" s="5"/>
    </row>
    <row r="504" spans="15:18" ht="12.75">
      <c r="O504" s="5"/>
      <c r="P504" s="5"/>
      <c r="Q504" s="5"/>
      <c r="R504" s="5"/>
    </row>
    <row r="505" spans="15:18" ht="12.75">
      <c r="O505" s="5"/>
      <c r="P505" s="5"/>
      <c r="Q505" s="5"/>
      <c r="R505" s="5"/>
    </row>
    <row r="506" spans="15:18" ht="12.75">
      <c r="O506" s="5"/>
      <c r="P506" s="5"/>
      <c r="Q506" s="5"/>
      <c r="R506" s="5"/>
    </row>
    <row r="507" spans="15:18" ht="12.75">
      <c r="O507" s="5"/>
      <c r="P507" s="5"/>
      <c r="Q507" s="5"/>
      <c r="R507" s="5"/>
    </row>
    <row r="508" spans="15:18" ht="12.75">
      <c r="O508" s="5"/>
      <c r="P508" s="5"/>
      <c r="Q508" s="5"/>
      <c r="R508" s="5"/>
    </row>
    <row r="509" spans="15:18" ht="12.75">
      <c r="O509" s="5"/>
      <c r="P509" s="5"/>
      <c r="Q509" s="5"/>
      <c r="R509" s="5"/>
    </row>
    <row r="510" spans="15:18" ht="12.75">
      <c r="O510" s="5"/>
      <c r="P510" s="5"/>
      <c r="Q510" s="5"/>
      <c r="R510" s="5"/>
    </row>
    <row r="511" spans="15:18" ht="12.75">
      <c r="O511" s="5"/>
      <c r="P511" s="5"/>
      <c r="Q511" s="5"/>
      <c r="R511" s="5"/>
    </row>
    <row r="512" spans="15:18" ht="12.75">
      <c r="O512" s="5"/>
      <c r="P512" s="5"/>
      <c r="Q512" s="5"/>
      <c r="R512" s="5"/>
    </row>
    <row r="513" spans="15:18" ht="12.75">
      <c r="O513" s="5"/>
      <c r="P513" s="5"/>
      <c r="Q513" s="5"/>
      <c r="R513" s="5"/>
    </row>
    <row r="514" spans="15:18" ht="12.75">
      <c r="O514" s="5"/>
      <c r="P514" s="5"/>
      <c r="Q514" s="5"/>
      <c r="R514" s="5"/>
    </row>
    <row r="515" spans="15:18" ht="12.75">
      <c r="O515" s="5"/>
      <c r="P515" s="5"/>
      <c r="Q515" s="5"/>
      <c r="R515" s="5"/>
    </row>
    <row r="516" spans="15:18" ht="12.75">
      <c r="O516" s="5"/>
      <c r="P516" s="5"/>
      <c r="Q516" s="5"/>
      <c r="R516" s="5"/>
    </row>
    <row r="517" spans="15:18" ht="12.75">
      <c r="O517" s="5"/>
      <c r="P517" s="5"/>
      <c r="Q517" s="5"/>
      <c r="R517" s="5"/>
    </row>
    <row r="518" spans="15:18" ht="12.75">
      <c r="O518" s="5"/>
      <c r="P518" s="5"/>
      <c r="Q518" s="5"/>
      <c r="R518" s="5"/>
    </row>
    <row r="519" spans="15:18" ht="12.75">
      <c r="O519" s="5"/>
      <c r="P519" s="5"/>
      <c r="Q519" s="5"/>
      <c r="R519" s="5"/>
    </row>
    <row r="520" spans="15:18" ht="12.75">
      <c r="O520" s="5"/>
      <c r="P520" s="5"/>
      <c r="Q520" s="5"/>
      <c r="R520" s="5"/>
    </row>
    <row r="521" spans="15:18" ht="12.75">
      <c r="O521" s="5"/>
      <c r="P521" s="5"/>
      <c r="Q521" s="5"/>
      <c r="R521" s="5"/>
    </row>
    <row r="522" spans="15:18" ht="12.75">
      <c r="O522" s="5"/>
      <c r="P522" s="5"/>
      <c r="Q522" s="5"/>
      <c r="R522" s="5"/>
    </row>
    <row r="523" spans="15:18" ht="12.75">
      <c r="O523" s="5"/>
      <c r="P523" s="5"/>
      <c r="Q523" s="5"/>
      <c r="R523" s="5"/>
    </row>
    <row r="524" spans="15:18" ht="12.75">
      <c r="O524" s="5"/>
      <c r="P524" s="5"/>
      <c r="Q524" s="5"/>
      <c r="R524" s="5"/>
    </row>
    <row r="525" spans="15:18" ht="12.75">
      <c r="O525" s="5"/>
      <c r="P525" s="5"/>
      <c r="Q525" s="5"/>
      <c r="R525" s="5"/>
    </row>
    <row r="526" spans="15:18" ht="12.75">
      <c r="O526" s="5"/>
      <c r="P526" s="5"/>
      <c r="Q526" s="5"/>
      <c r="R526" s="5"/>
    </row>
    <row r="527" spans="15:18" ht="12.75">
      <c r="O527" s="5"/>
      <c r="P527" s="5"/>
      <c r="Q527" s="5"/>
      <c r="R527" s="5"/>
    </row>
    <row r="528" spans="15:18" ht="12.75">
      <c r="O528" s="5"/>
      <c r="P528" s="5"/>
      <c r="Q528" s="5"/>
      <c r="R528" s="5"/>
    </row>
    <row r="529" spans="15:18" ht="12.75">
      <c r="O529" s="5"/>
      <c r="P529" s="5"/>
      <c r="Q529" s="5"/>
      <c r="R529" s="5"/>
    </row>
    <row r="530" spans="15:18" ht="12.75">
      <c r="O530" s="5"/>
      <c r="P530" s="5"/>
      <c r="Q530" s="5"/>
      <c r="R530" s="5"/>
    </row>
    <row r="531" spans="15:18" ht="12.75">
      <c r="O531" s="5"/>
      <c r="P531" s="5"/>
      <c r="Q531" s="5"/>
      <c r="R531" s="5"/>
    </row>
    <row r="532" spans="15:18" ht="12.75">
      <c r="O532" s="5"/>
      <c r="P532" s="5"/>
      <c r="Q532" s="5"/>
      <c r="R532" s="5"/>
    </row>
    <row r="533" spans="15:18" ht="12.75">
      <c r="O533" s="5"/>
      <c r="P533" s="5"/>
      <c r="Q533" s="5"/>
      <c r="R533" s="5"/>
    </row>
    <row r="534" spans="15:18" ht="12.75">
      <c r="O534" s="5"/>
      <c r="P534" s="5"/>
      <c r="Q534" s="5"/>
      <c r="R534" s="5"/>
    </row>
    <row r="535" spans="15:18" ht="12.75">
      <c r="O535" s="5"/>
      <c r="P535" s="5"/>
      <c r="Q535" s="5"/>
      <c r="R535" s="5"/>
    </row>
    <row r="536" spans="15:18" ht="12.75">
      <c r="O536" s="5"/>
      <c r="P536" s="5"/>
      <c r="Q536" s="5"/>
      <c r="R536" s="5"/>
    </row>
    <row r="537" spans="15:18" ht="12.75">
      <c r="O537" s="5"/>
      <c r="P537" s="5"/>
      <c r="Q537" s="5"/>
      <c r="R537" s="5"/>
    </row>
    <row r="538" spans="15:18" ht="12.75">
      <c r="O538" s="5"/>
      <c r="P538" s="5"/>
      <c r="Q538" s="5"/>
      <c r="R538" s="5"/>
    </row>
    <row r="539" spans="15:18" ht="12.75">
      <c r="O539" s="5"/>
      <c r="P539" s="5"/>
      <c r="Q539" s="5"/>
      <c r="R539" s="5"/>
    </row>
    <row r="540" spans="15:18" ht="12.75">
      <c r="O540" s="5"/>
      <c r="P540" s="5"/>
      <c r="Q540" s="5"/>
      <c r="R540" s="5"/>
    </row>
    <row r="541" spans="15:18" ht="12.75">
      <c r="O541" s="5"/>
      <c r="P541" s="5"/>
      <c r="Q541" s="5"/>
      <c r="R541" s="5"/>
    </row>
    <row r="542" spans="15:18" ht="12.75">
      <c r="O542" s="5"/>
      <c r="P542" s="5"/>
      <c r="Q542" s="5"/>
      <c r="R542" s="5"/>
    </row>
    <row r="543" spans="15:18" ht="12.75">
      <c r="O543" s="5"/>
      <c r="P543" s="5"/>
      <c r="Q543" s="5"/>
      <c r="R543" s="5"/>
    </row>
    <row r="544" spans="15:18" ht="12.75">
      <c r="O544" s="5"/>
      <c r="P544" s="5"/>
      <c r="Q544" s="5"/>
      <c r="R544" s="5"/>
    </row>
    <row r="545" spans="15:18" ht="12.75">
      <c r="O545" s="5"/>
      <c r="P545" s="5"/>
      <c r="Q545" s="5"/>
      <c r="R545" s="5"/>
    </row>
    <row r="546" spans="15:18" ht="12.75">
      <c r="O546" s="5"/>
      <c r="P546" s="5"/>
      <c r="Q546" s="5"/>
      <c r="R546" s="5"/>
    </row>
    <row r="547" spans="15:18" ht="12.75">
      <c r="O547" s="5"/>
      <c r="P547" s="5"/>
      <c r="Q547" s="5"/>
      <c r="R547" s="5"/>
    </row>
    <row r="548" spans="15:18" ht="12.75">
      <c r="O548" s="5"/>
      <c r="P548" s="5"/>
      <c r="Q548" s="5"/>
      <c r="R548" s="5"/>
    </row>
    <row r="549" spans="15:18" ht="12.75">
      <c r="O549" s="5"/>
      <c r="P549" s="5"/>
      <c r="Q549" s="5"/>
      <c r="R549" s="5"/>
    </row>
    <row r="550" spans="15:18" ht="12.75">
      <c r="O550" s="5"/>
      <c r="P550" s="5"/>
      <c r="Q550" s="5"/>
      <c r="R550" s="5"/>
    </row>
    <row r="551" spans="15:18" ht="12.75">
      <c r="O551" s="5"/>
      <c r="P551" s="5"/>
      <c r="Q551" s="5"/>
      <c r="R551" s="5"/>
    </row>
    <row r="552" spans="15:18" ht="12.75">
      <c r="O552" s="5"/>
      <c r="P552" s="5"/>
      <c r="Q552" s="5"/>
      <c r="R552" s="5"/>
    </row>
    <row r="553" spans="15:18" ht="12.75">
      <c r="O553" s="5"/>
      <c r="P553" s="5"/>
      <c r="Q553" s="5"/>
      <c r="R553" s="5"/>
    </row>
    <row r="554" spans="15:18" ht="12.75">
      <c r="O554" s="5"/>
      <c r="P554" s="5"/>
      <c r="Q554" s="5"/>
      <c r="R554" s="5"/>
    </row>
    <row r="555" spans="15:18" ht="12.75">
      <c r="O555" s="5"/>
      <c r="P555" s="5"/>
      <c r="Q555" s="5"/>
      <c r="R555" s="5"/>
    </row>
    <row r="556" spans="15:18" ht="12.75">
      <c r="O556" s="5"/>
      <c r="P556" s="5"/>
      <c r="Q556" s="5"/>
      <c r="R556" s="5"/>
    </row>
    <row r="557" spans="15:18" ht="12.75">
      <c r="O557" s="5"/>
      <c r="P557" s="5"/>
      <c r="Q557" s="5"/>
      <c r="R557" s="5"/>
    </row>
    <row r="558" spans="15:18" ht="12.75">
      <c r="O558" s="5"/>
      <c r="P558" s="5"/>
      <c r="Q558" s="5"/>
      <c r="R558" s="5"/>
    </row>
    <row r="559" spans="15:18" ht="12.75">
      <c r="O559" s="5"/>
      <c r="P559" s="5"/>
      <c r="Q559" s="5"/>
      <c r="R559" s="5"/>
    </row>
    <row r="560" spans="15:18" ht="12.75">
      <c r="O560" s="5"/>
      <c r="P560" s="5"/>
      <c r="Q560" s="5"/>
      <c r="R560" s="5"/>
    </row>
    <row r="561" spans="15:18" ht="12.75">
      <c r="O561" s="5"/>
      <c r="P561" s="5"/>
      <c r="Q561" s="5"/>
      <c r="R561" s="5"/>
    </row>
    <row r="562" spans="15:18" ht="12.75">
      <c r="O562" s="5"/>
      <c r="P562" s="5"/>
      <c r="Q562" s="5"/>
      <c r="R562" s="5"/>
    </row>
    <row r="563" spans="15:18" ht="12.75">
      <c r="O563" s="5"/>
      <c r="P563" s="5"/>
      <c r="Q563" s="5"/>
      <c r="R563" s="5"/>
    </row>
    <row r="564" spans="15:18" ht="12.75">
      <c r="O564" s="5"/>
      <c r="P564" s="5"/>
      <c r="Q564" s="5"/>
      <c r="R564" s="5"/>
    </row>
    <row r="565" spans="15:18" ht="12.75">
      <c r="O565" s="5"/>
      <c r="P565" s="5"/>
      <c r="Q565" s="5"/>
      <c r="R565" s="5"/>
    </row>
    <row r="566" spans="15:18" ht="12.75">
      <c r="O566" s="5"/>
      <c r="P566" s="5"/>
      <c r="Q566" s="5"/>
      <c r="R566" s="5"/>
    </row>
    <row r="567" spans="15:18" ht="12.75">
      <c r="O567" s="5"/>
      <c r="P567" s="5"/>
      <c r="Q567" s="5"/>
      <c r="R567" s="5"/>
    </row>
    <row r="568" spans="15:18" ht="12.75">
      <c r="O568" s="5"/>
      <c r="P568" s="5"/>
      <c r="Q568" s="5"/>
      <c r="R568" s="5"/>
    </row>
    <row r="569" spans="15:18" ht="12.75">
      <c r="O569" s="5"/>
      <c r="P569" s="5"/>
      <c r="Q569" s="5"/>
      <c r="R569" s="5"/>
    </row>
    <row r="570" spans="15:18" ht="12.75">
      <c r="O570" s="5"/>
      <c r="P570" s="5"/>
      <c r="Q570" s="5"/>
      <c r="R570" s="5"/>
    </row>
    <row r="571" spans="15:18" ht="12.75">
      <c r="O571" s="5"/>
      <c r="P571" s="5"/>
      <c r="Q571" s="5"/>
      <c r="R571" s="5"/>
    </row>
    <row r="572" spans="15:18" ht="12.75">
      <c r="O572" s="5"/>
      <c r="P572" s="5"/>
      <c r="Q572" s="5"/>
      <c r="R572" s="5"/>
    </row>
    <row r="573" spans="15:18" ht="12.75">
      <c r="O573" s="5"/>
      <c r="P573" s="5"/>
      <c r="Q573" s="5"/>
      <c r="R573" s="5"/>
    </row>
    <row r="574" spans="15:18" ht="12.75">
      <c r="O574" s="5"/>
      <c r="P574" s="5"/>
      <c r="Q574" s="5"/>
      <c r="R574" s="5"/>
    </row>
    <row r="575" spans="15:18" ht="12.75">
      <c r="O575" s="5"/>
      <c r="P575" s="5"/>
      <c r="Q575" s="5"/>
      <c r="R575" s="5"/>
    </row>
    <row r="576" spans="15:18" ht="12.75">
      <c r="O576" s="5"/>
      <c r="P576" s="5"/>
      <c r="Q576" s="5"/>
      <c r="R576" s="5"/>
    </row>
    <row r="577" spans="15:18" ht="12.75">
      <c r="O577" s="5"/>
      <c r="P577" s="5"/>
      <c r="Q577" s="5"/>
      <c r="R577" s="5"/>
    </row>
    <row r="578" spans="15:18" ht="12.75">
      <c r="O578" s="5"/>
      <c r="P578" s="5"/>
      <c r="Q578" s="5"/>
      <c r="R578" s="5"/>
    </row>
    <row r="579" spans="15:18" ht="12.75">
      <c r="O579" s="5"/>
      <c r="P579" s="5"/>
      <c r="Q579" s="5"/>
      <c r="R579" s="5"/>
    </row>
    <row r="580" spans="15:18" ht="12.75">
      <c r="O580" s="5"/>
      <c r="P580" s="5"/>
      <c r="Q580" s="5"/>
      <c r="R580" s="5"/>
    </row>
    <row r="581" spans="15:18" ht="12.75">
      <c r="O581" s="5"/>
      <c r="P581" s="5"/>
      <c r="Q581" s="5"/>
      <c r="R581" s="5"/>
    </row>
    <row r="582" spans="15:18" ht="12.75">
      <c r="O582" s="5"/>
      <c r="P582" s="5"/>
      <c r="Q582" s="5"/>
      <c r="R582" s="5"/>
    </row>
    <row r="583" spans="15:18" ht="12.75">
      <c r="O583" s="5"/>
      <c r="P583" s="5"/>
      <c r="Q583" s="5"/>
      <c r="R583" s="5"/>
    </row>
    <row r="584" spans="15:18" ht="12.75">
      <c r="O584" s="5"/>
      <c r="P584" s="5"/>
      <c r="Q584" s="5"/>
      <c r="R584" s="5"/>
    </row>
    <row r="585" spans="15:18" ht="12.75">
      <c r="O585" s="5"/>
      <c r="P585" s="5"/>
      <c r="Q585" s="5"/>
      <c r="R585" s="5"/>
    </row>
    <row r="586" spans="15:18" ht="12.75">
      <c r="O586" s="5"/>
      <c r="P586" s="5"/>
      <c r="Q586" s="5"/>
      <c r="R586" s="5"/>
    </row>
    <row r="587" spans="15:18" ht="12.75">
      <c r="O587" s="5"/>
      <c r="P587" s="5"/>
      <c r="Q587" s="5"/>
      <c r="R587" s="5"/>
    </row>
    <row r="588" spans="15:18" ht="12.75">
      <c r="O588" s="5"/>
      <c r="P588" s="5"/>
      <c r="Q588" s="5"/>
      <c r="R588" s="5"/>
    </row>
    <row r="589" spans="15:18" ht="12.75">
      <c r="O589" s="5"/>
      <c r="P589" s="5"/>
      <c r="Q589" s="5"/>
      <c r="R589" s="5"/>
    </row>
    <row r="590" spans="15:18" ht="12.75">
      <c r="O590" s="5"/>
      <c r="P590" s="5"/>
      <c r="Q590" s="5"/>
      <c r="R590" s="5"/>
    </row>
    <row r="591" spans="15:18" ht="12.75">
      <c r="O591" s="5"/>
      <c r="P591" s="5"/>
      <c r="Q591" s="5"/>
      <c r="R591" s="5"/>
    </row>
    <row r="592" spans="15:18" ht="12.75">
      <c r="O592" s="5"/>
      <c r="P592" s="5"/>
      <c r="Q592" s="5"/>
      <c r="R592" s="5"/>
    </row>
    <row r="593" spans="15:18" ht="12.75">
      <c r="O593" s="5"/>
      <c r="P593" s="5"/>
      <c r="Q593" s="5"/>
      <c r="R593" s="5"/>
    </row>
    <row r="594" spans="15:18" ht="12.75">
      <c r="O594" s="5"/>
      <c r="P594" s="5"/>
      <c r="Q594" s="5"/>
      <c r="R594" s="5"/>
    </row>
    <row r="595" spans="15:18" ht="12.75">
      <c r="O595" s="5"/>
      <c r="P595" s="5"/>
      <c r="Q595" s="5"/>
      <c r="R595" s="5"/>
    </row>
    <row r="596" spans="15:18" ht="12.75">
      <c r="O596" s="5"/>
      <c r="P596" s="5"/>
      <c r="Q596" s="5"/>
      <c r="R596" s="5"/>
    </row>
    <row r="597" spans="15:18" ht="12.75">
      <c r="O597" s="5"/>
      <c r="P597" s="5"/>
      <c r="Q597" s="5"/>
      <c r="R597" s="5"/>
    </row>
    <row r="598" spans="15:18" ht="12.75">
      <c r="O598" s="5"/>
      <c r="P598" s="5"/>
      <c r="Q598" s="5"/>
      <c r="R598" s="5"/>
    </row>
    <row r="599" spans="15:18" ht="12.75">
      <c r="O599" s="5"/>
      <c r="P599" s="5"/>
      <c r="Q599" s="5"/>
      <c r="R599" s="5"/>
    </row>
    <row r="600" spans="15:18" ht="12.75">
      <c r="O600" s="5"/>
      <c r="P600" s="5"/>
      <c r="Q600" s="5"/>
      <c r="R600" s="5"/>
    </row>
    <row r="601" spans="15:18" ht="12.75">
      <c r="O601" s="5"/>
      <c r="P601" s="5"/>
      <c r="Q601" s="5"/>
      <c r="R601" s="5"/>
    </row>
    <row r="602" spans="15:18" ht="12.75">
      <c r="O602" s="5"/>
      <c r="P602" s="5"/>
      <c r="Q602" s="5"/>
      <c r="R602" s="5"/>
    </row>
    <row r="603" spans="15:18" ht="12.75">
      <c r="O603" s="5"/>
      <c r="P603" s="5"/>
      <c r="Q603" s="5"/>
      <c r="R603" s="5"/>
    </row>
    <row r="604" spans="15:18" ht="12.75">
      <c r="O604" s="5"/>
      <c r="P604" s="5"/>
      <c r="Q604" s="5"/>
      <c r="R604" s="5"/>
    </row>
    <row r="605" spans="15:18" ht="12.75">
      <c r="O605" s="5"/>
      <c r="P605" s="5"/>
      <c r="Q605" s="5"/>
      <c r="R605" s="5"/>
    </row>
    <row r="606" spans="15:18" ht="12.75">
      <c r="O606" s="5"/>
      <c r="P606" s="5"/>
      <c r="Q606" s="5"/>
      <c r="R606" s="5"/>
    </row>
    <row r="607" spans="15:18" ht="12.75">
      <c r="O607" s="5"/>
      <c r="P607" s="5"/>
      <c r="Q607" s="5"/>
      <c r="R607" s="5"/>
    </row>
    <row r="608" spans="15:18" ht="12.75">
      <c r="O608" s="5"/>
      <c r="P608" s="5"/>
      <c r="Q608" s="5"/>
      <c r="R608" s="5"/>
    </row>
    <row r="609" spans="15:18" ht="12.75">
      <c r="O609" s="5"/>
      <c r="P609" s="5"/>
      <c r="Q609" s="5"/>
      <c r="R609" s="5"/>
    </row>
    <row r="610" spans="15:18" ht="12.75">
      <c r="O610" s="5"/>
      <c r="P610" s="5"/>
      <c r="Q610" s="5"/>
      <c r="R610" s="5"/>
    </row>
    <row r="611" spans="15:18" ht="12.75">
      <c r="O611" s="5"/>
      <c r="P611" s="5"/>
      <c r="Q611" s="5"/>
      <c r="R611" s="5"/>
    </row>
    <row r="612" spans="15:18" ht="12.75">
      <c r="O612" s="5"/>
      <c r="P612" s="5"/>
      <c r="Q612" s="5"/>
      <c r="R612" s="5"/>
    </row>
    <row r="613" spans="15:18" ht="12.75">
      <c r="O613" s="5"/>
      <c r="P613" s="5"/>
      <c r="Q613" s="5"/>
      <c r="R613" s="5"/>
    </row>
    <row r="614" spans="15:18" ht="12.75">
      <c r="O614" s="5"/>
      <c r="P614" s="5"/>
      <c r="Q614" s="5"/>
      <c r="R614" s="5"/>
    </row>
    <row r="615" spans="15:18" ht="12.75">
      <c r="O615" s="5"/>
      <c r="P615" s="5"/>
      <c r="Q615" s="5"/>
      <c r="R615" s="5"/>
    </row>
    <row r="616" spans="15:18" ht="12.75">
      <c r="O616" s="5"/>
      <c r="P616" s="5"/>
      <c r="Q616" s="5"/>
      <c r="R616" s="5"/>
    </row>
    <row r="617" spans="15:18" ht="12.75">
      <c r="O617" s="5"/>
      <c r="P617" s="5"/>
      <c r="Q617" s="5"/>
      <c r="R617" s="5"/>
    </row>
    <row r="618" spans="15:18" ht="12.75">
      <c r="O618" s="5"/>
      <c r="P618" s="5"/>
      <c r="Q618" s="5"/>
      <c r="R618" s="5"/>
    </row>
    <row r="619" spans="15:18" ht="12.75">
      <c r="O619" s="5"/>
      <c r="P619" s="5"/>
      <c r="Q619" s="5"/>
      <c r="R619" s="5"/>
    </row>
    <row r="620" spans="15:18" ht="12.75">
      <c r="O620" s="5"/>
      <c r="P620" s="5"/>
      <c r="Q620" s="5"/>
      <c r="R620" s="5"/>
    </row>
    <row r="621" spans="15:18" ht="12.75">
      <c r="O621" s="5"/>
      <c r="P621" s="5"/>
      <c r="Q621" s="5"/>
      <c r="R621" s="5"/>
    </row>
    <row r="622" spans="15:18" ht="12.75">
      <c r="O622" s="5"/>
      <c r="P622" s="5"/>
      <c r="Q622" s="5"/>
      <c r="R622" s="5"/>
    </row>
    <row r="623" spans="15:18" ht="12.75">
      <c r="O623" s="5"/>
      <c r="P623" s="5"/>
      <c r="Q623" s="5"/>
      <c r="R623" s="5"/>
    </row>
    <row r="624" spans="15:18" ht="12.75">
      <c r="O624" s="5"/>
      <c r="P624" s="5"/>
      <c r="Q624" s="5"/>
      <c r="R624" s="5"/>
    </row>
    <row r="625" spans="15:18" ht="12.75">
      <c r="O625" s="5"/>
      <c r="P625" s="5"/>
      <c r="Q625" s="5"/>
      <c r="R625" s="5"/>
    </row>
    <row r="626" spans="15:18" ht="12.75">
      <c r="O626" s="5"/>
      <c r="P626" s="5"/>
      <c r="Q626" s="5"/>
      <c r="R626" s="5"/>
    </row>
    <row r="627" spans="15:18" ht="12.75">
      <c r="O627" s="5"/>
      <c r="P627" s="5"/>
      <c r="Q627" s="5"/>
      <c r="R627" s="5"/>
    </row>
    <row r="628" spans="15:18" ht="12.75">
      <c r="O628" s="5"/>
      <c r="P628" s="5"/>
      <c r="Q628" s="5"/>
      <c r="R628" s="5"/>
    </row>
    <row r="629" spans="15:18" ht="12.75">
      <c r="O629" s="5"/>
      <c r="P629" s="5"/>
      <c r="Q629" s="5"/>
      <c r="R629" s="5"/>
    </row>
    <row r="630" spans="15:18" ht="12.75">
      <c r="O630" s="5"/>
      <c r="P630" s="5"/>
      <c r="Q630" s="5"/>
      <c r="R630" s="5"/>
    </row>
    <row r="631" spans="15:18" ht="12.75">
      <c r="O631" s="5"/>
      <c r="P631" s="5"/>
      <c r="Q631" s="5"/>
      <c r="R631" s="5"/>
    </row>
    <row r="632" spans="15:18" ht="12.75">
      <c r="O632" s="5"/>
      <c r="P632" s="5"/>
      <c r="Q632" s="5"/>
      <c r="R632" s="5"/>
    </row>
    <row r="633" spans="15:18" ht="12.75">
      <c r="O633" s="5"/>
      <c r="P633" s="5"/>
      <c r="Q633" s="5"/>
      <c r="R633" s="5"/>
    </row>
    <row r="634" spans="15:18" ht="12.75">
      <c r="O634" s="5"/>
      <c r="P634" s="5"/>
      <c r="Q634" s="5"/>
      <c r="R634" s="5"/>
    </row>
    <row r="635" spans="15:18" ht="12.75">
      <c r="O635" s="5"/>
      <c r="P635" s="5"/>
      <c r="Q635" s="5"/>
      <c r="R635" s="5"/>
    </row>
    <row r="636" spans="15:18" ht="12.75">
      <c r="O636" s="5"/>
      <c r="P636" s="5"/>
      <c r="Q636" s="5"/>
      <c r="R636" s="5"/>
    </row>
    <row r="637" spans="15:18" ht="12.75">
      <c r="O637" s="5"/>
      <c r="P637" s="5"/>
      <c r="Q637" s="5"/>
      <c r="R637" s="5"/>
    </row>
    <row r="638" spans="15:18" ht="12.75">
      <c r="O638" s="5"/>
      <c r="P638" s="5"/>
      <c r="Q638" s="5"/>
      <c r="R638" s="5"/>
    </row>
    <row r="639" spans="15:18" ht="12.75">
      <c r="O639" s="5"/>
      <c r="P639" s="5"/>
      <c r="Q639" s="5"/>
      <c r="R639" s="5"/>
    </row>
    <row r="640" spans="15:18" ht="12.75">
      <c r="O640" s="5"/>
      <c r="P640" s="5"/>
      <c r="Q640" s="5"/>
      <c r="R640" s="5"/>
    </row>
    <row r="641" spans="15:18" ht="12.75">
      <c r="O641" s="5"/>
      <c r="P641" s="5"/>
      <c r="Q641" s="5"/>
      <c r="R641" s="5"/>
    </row>
    <row r="642" spans="15:18" ht="12.75">
      <c r="O642" s="5"/>
      <c r="P642" s="5"/>
      <c r="Q642" s="5"/>
      <c r="R642" s="5"/>
    </row>
    <row r="643" spans="15:18" ht="12.75">
      <c r="O643" s="5"/>
      <c r="P643" s="5"/>
      <c r="Q643" s="5"/>
      <c r="R643" s="5"/>
    </row>
    <row r="644" spans="15:18" ht="12.75">
      <c r="O644" s="5"/>
      <c r="P644" s="5"/>
      <c r="Q644" s="5"/>
      <c r="R644" s="5"/>
    </row>
    <row r="645" spans="15:18" ht="12.75">
      <c r="O645" s="5"/>
      <c r="P645" s="5"/>
      <c r="Q645" s="5"/>
      <c r="R645" s="5"/>
    </row>
    <row r="646" spans="15:18" ht="12.75">
      <c r="O646" s="5"/>
      <c r="P646" s="5"/>
      <c r="Q646" s="5"/>
      <c r="R646" s="5"/>
    </row>
    <row r="647" spans="15:18" ht="12.75">
      <c r="O647" s="5"/>
      <c r="P647" s="5"/>
      <c r="Q647" s="5"/>
      <c r="R647" s="5"/>
    </row>
    <row r="648" spans="15:18" ht="12.75">
      <c r="O648" s="5"/>
      <c r="P648" s="5"/>
      <c r="Q648" s="5"/>
      <c r="R648" s="5"/>
    </row>
    <row r="649" spans="15:18" ht="12.75">
      <c r="O649" s="5"/>
      <c r="P649" s="5"/>
      <c r="Q649" s="5"/>
      <c r="R649" s="5"/>
    </row>
    <row r="650" spans="15:18" ht="12.75">
      <c r="O650" s="5"/>
      <c r="P650" s="5"/>
      <c r="Q650" s="5"/>
      <c r="R650" s="5"/>
    </row>
    <row r="651" spans="15:18" ht="12.75">
      <c r="O651" s="5"/>
      <c r="P651" s="5"/>
      <c r="Q651" s="5"/>
      <c r="R651" s="5"/>
    </row>
    <row r="652" spans="15:18" ht="12.75">
      <c r="O652" s="5"/>
      <c r="P652" s="5"/>
      <c r="Q652" s="5"/>
      <c r="R652" s="5"/>
    </row>
    <row r="653" spans="15:18" ht="12.75">
      <c r="O653" s="5"/>
      <c r="P653" s="5"/>
      <c r="Q653" s="5"/>
      <c r="R653" s="5"/>
    </row>
    <row r="654" spans="15:18" ht="12.75">
      <c r="O654" s="5"/>
      <c r="P654" s="5"/>
      <c r="Q654" s="5"/>
      <c r="R654" s="5"/>
    </row>
    <row r="655" spans="15:18" ht="12.75">
      <c r="O655" s="5"/>
      <c r="P655" s="5"/>
      <c r="Q655" s="5"/>
      <c r="R655" s="5"/>
    </row>
    <row r="656" spans="15:18" ht="12.75">
      <c r="O656" s="5"/>
      <c r="P656" s="5"/>
      <c r="Q656" s="5"/>
      <c r="R656" s="5"/>
    </row>
    <row r="657" spans="15:18" ht="12.75">
      <c r="O657" s="5"/>
      <c r="P657" s="5"/>
      <c r="Q657" s="5"/>
      <c r="R657" s="5"/>
    </row>
    <row r="658" spans="15:18" ht="12.75">
      <c r="O658" s="5"/>
      <c r="P658" s="5"/>
      <c r="Q658" s="5"/>
      <c r="R658" s="5"/>
    </row>
    <row r="659" spans="15:18" ht="12.75">
      <c r="O659" s="5"/>
      <c r="P659" s="5"/>
      <c r="Q659" s="5"/>
      <c r="R659" s="5"/>
    </row>
    <row r="660" spans="15:18" ht="12.75">
      <c r="O660" s="5"/>
      <c r="P660" s="5"/>
      <c r="Q660" s="5"/>
      <c r="R660" s="5"/>
    </row>
    <row r="661" spans="15:18" ht="12.75">
      <c r="O661" s="5"/>
      <c r="P661" s="5"/>
      <c r="Q661" s="5"/>
      <c r="R661" s="5"/>
    </row>
    <row r="662" spans="15:18" ht="12.75">
      <c r="O662" s="5"/>
      <c r="P662" s="5"/>
      <c r="Q662" s="5"/>
      <c r="R662" s="5"/>
    </row>
    <row r="663" spans="15:18" ht="12.75">
      <c r="O663" s="5"/>
      <c r="P663" s="5"/>
      <c r="Q663" s="5"/>
      <c r="R663" s="5"/>
    </row>
    <row r="664" spans="15:18" ht="12.75">
      <c r="O664" s="5"/>
      <c r="P664" s="5"/>
      <c r="Q664" s="5"/>
      <c r="R664" s="5"/>
    </row>
    <row r="665" spans="15:18" ht="12.75">
      <c r="O665" s="5"/>
      <c r="P665" s="5"/>
      <c r="Q665" s="5"/>
      <c r="R665" s="5"/>
    </row>
    <row r="666" spans="15:18" ht="12.75">
      <c r="O666" s="5"/>
      <c r="P666" s="5"/>
      <c r="Q666" s="5"/>
      <c r="R666" s="5"/>
    </row>
    <row r="667" spans="15:18" ht="12.75">
      <c r="O667" s="5"/>
      <c r="P667" s="5"/>
      <c r="Q667" s="5"/>
      <c r="R667" s="5"/>
    </row>
    <row r="668" spans="15:18" ht="12.75">
      <c r="O668" s="5"/>
      <c r="P668" s="5"/>
      <c r="Q668" s="5"/>
      <c r="R668" s="5"/>
    </row>
    <row r="669" spans="15:18" ht="12.75">
      <c r="O669" s="5"/>
      <c r="P669" s="5"/>
      <c r="Q669" s="5"/>
      <c r="R669" s="5"/>
    </row>
    <row r="670" spans="15:18" ht="12.75">
      <c r="O670" s="5"/>
      <c r="P670" s="5"/>
      <c r="Q670" s="5"/>
      <c r="R670" s="5"/>
    </row>
    <row r="671" spans="15:18" ht="12.75">
      <c r="O671" s="5"/>
      <c r="P671" s="5"/>
      <c r="Q671" s="5"/>
      <c r="R671" s="5"/>
    </row>
    <row r="672" spans="15:18" ht="12.75">
      <c r="O672" s="5"/>
      <c r="P672" s="5"/>
      <c r="Q672" s="5"/>
      <c r="R672" s="5"/>
    </row>
    <row r="673" spans="15:18" ht="12.75">
      <c r="O673" s="5"/>
      <c r="P673" s="5"/>
      <c r="Q673" s="5"/>
      <c r="R673" s="5"/>
    </row>
    <row r="674" spans="15:18" ht="12.75">
      <c r="O674" s="5"/>
      <c r="P674" s="5"/>
      <c r="Q674" s="5"/>
      <c r="R674" s="5"/>
    </row>
    <row r="675" spans="15:18" ht="12.75">
      <c r="O675" s="5"/>
      <c r="P675" s="5"/>
      <c r="Q675" s="5"/>
      <c r="R675" s="5"/>
    </row>
    <row r="676" spans="15:18" ht="12.75">
      <c r="O676" s="5"/>
      <c r="P676" s="5"/>
      <c r="Q676" s="5"/>
      <c r="R676" s="5"/>
    </row>
    <row r="677" spans="15:18" ht="12.75">
      <c r="O677" s="5"/>
      <c r="P677" s="5"/>
      <c r="Q677" s="5"/>
      <c r="R677" s="5"/>
    </row>
    <row r="678" spans="15:18" ht="12.75">
      <c r="O678" s="5"/>
      <c r="P678" s="5"/>
      <c r="Q678" s="5"/>
      <c r="R678" s="5"/>
    </row>
    <row r="679" spans="15:18" ht="12.75">
      <c r="O679" s="5"/>
      <c r="P679" s="5"/>
      <c r="Q679" s="5"/>
      <c r="R679" s="5"/>
    </row>
    <row r="680" spans="15:18" ht="12.75">
      <c r="O680" s="5"/>
      <c r="P680" s="5"/>
      <c r="Q680" s="5"/>
      <c r="R680" s="5"/>
    </row>
    <row r="681" spans="15:18" ht="12.75">
      <c r="O681" s="5"/>
      <c r="P681" s="5"/>
      <c r="Q681" s="5"/>
      <c r="R681" s="5"/>
    </row>
    <row r="682" spans="15:18" ht="12.75">
      <c r="O682" s="5"/>
      <c r="P682" s="5"/>
      <c r="Q682" s="5"/>
      <c r="R682" s="5"/>
    </row>
    <row r="683" spans="15:18" ht="12.75">
      <c r="O683" s="5"/>
      <c r="P683" s="5"/>
      <c r="Q683" s="5"/>
      <c r="R683" s="5"/>
    </row>
    <row r="684" spans="15:18" ht="12.75">
      <c r="O684" s="5"/>
      <c r="P684" s="5"/>
      <c r="Q684" s="5"/>
      <c r="R684" s="5"/>
    </row>
    <row r="685" spans="15:18" ht="12.75">
      <c r="O685" s="5"/>
      <c r="P685" s="5"/>
      <c r="Q685" s="5"/>
      <c r="R685" s="5"/>
    </row>
    <row r="686" spans="15:18" ht="12.75">
      <c r="O686" s="5"/>
      <c r="P686" s="5"/>
      <c r="Q686" s="5"/>
      <c r="R686" s="5"/>
    </row>
    <row r="687" spans="15:18" ht="12.75">
      <c r="O687" s="5"/>
      <c r="P687" s="5"/>
      <c r="Q687" s="5"/>
      <c r="R687" s="5"/>
    </row>
    <row r="688" spans="15:18" ht="12.75">
      <c r="O688" s="5"/>
      <c r="P688" s="5"/>
      <c r="Q688" s="5"/>
      <c r="R688" s="5"/>
    </row>
    <row r="689" spans="15:18" ht="12.75">
      <c r="O689" s="5"/>
      <c r="P689" s="5"/>
      <c r="Q689" s="5"/>
      <c r="R689" s="5"/>
    </row>
    <row r="690" spans="15:18" ht="12.75">
      <c r="O690" s="5"/>
      <c r="P690" s="5"/>
      <c r="Q690" s="5"/>
      <c r="R690" s="5"/>
    </row>
    <row r="691" spans="15:18" ht="12.75">
      <c r="O691" s="5"/>
      <c r="P691" s="5"/>
      <c r="Q691" s="5"/>
      <c r="R691" s="5"/>
    </row>
    <row r="692" spans="15:18" ht="12.75">
      <c r="O692" s="5"/>
      <c r="P692" s="5"/>
      <c r="Q692" s="5"/>
      <c r="R692" s="5"/>
    </row>
    <row r="693" spans="15:18" ht="12.75">
      <c r="O693" s="5"/>
      <c r="P693" s="5"/>
      <c r="Q693" s="5"/>
      <c r="R693" s="5"/>
    </row>
    <row r="694" spans="15:18" ht="12.75">
      <c r="O694" s="5"/>
      <c r="P694" s="5"/>
      <c r="Q694" s="5"/>
      <c r="R694" s="5"/>
    </row>
    <row r="695" spans="15:18" ht="12.75">
      <c r="O695" s="5"/>
      <c r="P695" s="5"/>
      <c r="Q695" s="5"/>
      <c r="R695" s="5"/>
    </row>
    <row r="696" spans="15:18" ht="12.75">
      <c r="O696" s="5"/>
      <c r="P696" s="5"/>
      <c r="Q696" s="5"/>
      <c r="R696" s="5"/>
    </row>
    <row r="697" spans="15:18" ht="12.75">
      <c r="O697" s="5"/>
      <c r="P697" s="5"/>
      <c r="Q697" s="5"/>
      <c r="R697" s="5"/>
    </row>
    <row r="698" spans="15:18" ht="12.75">
      <c r="O698" s="5"/>
      <c r="P698" s="5"/>
      <c r="Q698" s="5"/>
      <c r="R698" s="5"/>
    </row>
    <row r="699" spans="15:18" ht="12.75">
      <c r="O699" s="5"/>
      <c r="P699" s="5"/>
      <c r="Q699" s="5"/>
      <c r="R699" s="5"/>
    </row>
    <row r="700" spans="15:18" ht="12.75">
      <c r="O700" s="5"/>
      <c r="P700" s="5"/>
      <c r="Q700" s="5"/>
      <c r="R700" s="5"/>
    </row>
    <row r="701" spans="15:18" ht="12.75">
      <c r="O701" s="5"/>
      <c r="P701" s="5"/>
      <c r="Q701" s="5"/>
      <c r="R701" s="5"/>
    </row>
    <row r="702" spans="15:18" ht="12.75">
      <c r="O702" s="5"/>
      <c r="P702" s="5"/>
      <c r="Q702" s="5"/>
      <c r="R702" s="5"/>
    </row>
    <row r="703" spans="15:18" ht="12.75">
      <c r="O703" s="5"/>
      <c r="P703" s="5"/>
      <c r="Q703" s="5"/>
      <c r="R703" s="5"/>
    </row>
    <row r="704" spans="15:18" ht="12.75">
      <c r="O704" s="5"/>
      <c r="P704" s="5"/>
      <c r="Q704" s="5"/>
      <c r="R704" s="5"/>
    </row>
    <row r="705" spans="15:18" ht="12.75">
      <c r="O705" s="5"/>
      <c r="P705" s="5"/>
      <c r="Q705" s="5"/>
      <c r="R705" s="5"/>
    </row>
    <row r="706" spans="15:18" ht="12.75">
      <c r="O706" s="5"/>
      <c r="P706" s="5"/>
      <c r="Q706" s="5"/>
      <c r="R706" s="5"/>
    </row>
    <row r="707" spans="15:18" ht="12.75">
      <c r="O707" s="5"/>
      <c r="P707" s="5"/>
      <c r="Q707" s="5"/>
      <c r="R707" s="5"/>
    </row>
    <row r="708" spans="15:18" ht="12.75">
      <c r="O708" s="5"/>
      <c r="P708" s="5"/>
      <c r="Q708" s="5"/>
      <c r="R708" s="5"/>
    </row>
    <row r="709" spans="15:18" ht="12.75">
      <c r="O709" s="5"/>
      <c r="P709" s="5"/>
      <c r="Q709" s="5"/>
      <c r="R709" s="5"/>
    </row>
    <row r="710" spans="15:18" ht="12.75">
      <c r="O710" s="5"/>
      <c r="P710" s="5"/>
      <c r="Q710" s="5"/>
      <c r="R710" s="5"/>
    </row>
    <row r="711" spans="15:18" ht="12.75">
      <c r="O711" s="5"/>
      <c r="P711" s="5"/>
      <c r="Q711" s="5"/>
      <c r="R711" s="5"/>
    </row>
    <row r="712" spans="15:18" ht="12.75">
      <c r="O712" s="5"/>
      <c r="P712" s="5"/>
      <c r="Q712" s="5"/>
      <c r="R712" s="5"/>
    </row>
    <row r="713" spans="15:18" ht="12.75">
      <c r="O713" s="5"/>
      <c r="P713" s="5"/>
      <c r="Q713" s="5"/>
      <c r="R713" s="5"/>
    </row>
    <row r="714" spans="15:18" ht="12.75">
      <c r="O714" s="5"/>
      <c r="P714" s="5"/>
      <c r="Q714" s="5"/>
      <c r="R714" s="5"/>
    </row>
    <row r="715" spans="15:18" ht="12.75">
      <c r="O715" s="5"/>
      <c r="P715" s="5"/>
      <c r="Q715" s="5"/>
      <c r="R715" s="5"/>
    </row>
    <row r="716" spans="15:18" ht="12.75">
      <c r="O716" s="5"/>
      <c r="P716" s="5"/>
      <c r="Q716" s="5"/>
      <c r="R716" s="5"/>
    </row>
    <row r="717" spans="15:18" ht="12.75">
      <c r="O717" s="5"/>
      <c r="P717" s="5"/>
      <c r="Q717" s="5"/>
      <c r="R717" s="5"/>
    </row>
    <row r="718" spans="15:18" ht="12.75">
      <c r="O718" s="5"/>
      <c r="P718" s="5"/>
      <c r="Q718" s="5"/>
      <c r="R718" s="5"/>
    </row>
    <row r="719" spans="15:18" ht="12.75">
      <c r="O719" s="5"/>
      <c r="P719" s="5"/>
      <c r="Q719" s="5"/>
      <c r="R719" s="5"/>
    </row>
    <row r="720" spans="15:18" ht="12.75">
      <c r="O720" s="5"/>
      <c r="P720" s="5"/>
      <c r="Q720" s="5"/>
      <c r="R720" s="5"/>
    </row>
    <row r="721" spans="15:18" ht="12.75">
      <c r="O721" s="5"/>
      <c r="P721" s="5"/>
      <c r="Q721" s="5"/>
      <c r="R721" s="5"/>
    </row>
    <row r="722" spans="15:18" ht="12.75">
      <c r="O722" s="5"/>
      <c r="P722" s="5"/>
      <c r="Q722" s="5"/>
      <c r="R722" s="5"/>
    </row>
    <row r="723" spans="15:18" ht="12.75">
      <c r="O723" s="5"/>
      <c r="P723" s="5"/>
      <c r="Q723" s="5"/>
      <c r="R723" s="5"/>
    </row>
    <row r="724" spans="15:18" ht="12.75">
      <c r="O724" s="5"/>
      <c r="P724" s="5"/>
      <c r="Q724" s="5"/>
      <c r="R724" s="5"/>
    </row>
    <row r="725" spans="15:18" ht="12.75">
      <c r="O725" s="5"/>
      <c r="P725" s="5"/>
      <c r="Q725" s="5"/>
      <c r="R725" s="5"/>
    </row>
    <row r="726" spans="15:18" ht="12.75">
      <c r="O726" s="5"/>
      <c r="P726" s="5"/>
      <c r="Q726" s="5"/>
      <c r="R726" s="5"/>
    </row>
    <row r="727" spans="15:18" ht="12.75">
      <c r="O727" s="5"/>
      <c r="P727" s="5"/>
      <c r="Q727" s="5"/>
      <c r="R727" s="5"/>
    </row>
    <row r="728" spans="15:18" ht="12.75">
      <c r="O728" s="5"/>
      <c r="P728" s="5"/>
      <c r="Q728" s="5"/>
      <c r="R728" s="5"/>
    </row>
    <row r="729" spans="15:18" ht="12.75">
      <c r="O729" s="5"/>
      <c r="P729" s="5"/>
      <c r="Q729" s="5"/>
      <c r="R729" s="5"/>
    </row>
    <row r="730" spans="15:18" ht="12.75">
      <c r="O730" s="5"/>
      <c r="P730" s="5"/>
      <c r="Q730" s="5"/>
      <c r="R730" s="5"/>
    </row>
    <row r="731" spans="15:18" ht="12.75">
      <c r="O731" s="5"/>
      <c r="P731" s="5"/>
      <c r="Q731" s="5"/>
      <c r="R731" s="5"/>
    </row>
    <row r="732" spans="15:18" ht="12.75">
      <c r="O732" s="5"/>
      <c r="P732" s="5"/>
      <c r="Q732" s="5"/>
      <c r="R732" s="5"/>
    </row>
    <row r="733" spans="15:18" ht="12.75">
      <c r="O733" s="5"/>
      <c r="P733" s="5"/>
      <c r="Q733" s="5"/>
      <c r="R733" s="5"/>
    </row>
    <row r="734" spans="15:18" ht="12.75">
      <c r="O734" s="5"/>
      <c r="P734" s="5"/>
      <c r="Q734" s="5"/>
      <c r="R734" s="5"/>
    </row>
    <row r="735" spans="15:18" ht="12.75">
      <c r="O735" s="5"/>
      <c r="P735" s="5"/>
      <c r="Q735" s="5"/>
      <c r="R735" s="5"/>
    </row>
    <row r="736" spans="15:18" ht="12.75">
      <c r="O736" s="5"/>
      <c r="P736" s="5"/>
      <c r="Q736" s="5"/>
      <c r="R736" s="5"/>
    </row>
    <row r="737" spans="15:18" ht="12.75">
      <c r="O737" s="5"/>
      <c r="P737" s="5"/>
      <c r="Q737" s="5"/>
      <c r="R737" s="5"/>
    </row>
    <row r="738" spans="15:18" ht="12.75">
      <c r="O738" s="5"/>
      <c r="P738" s="5"/>
      <c r="Q738" s="5"/>
      <c r="R738" s="5"/>
    </row>
    <row r="739" spans="15:18" ht="12.75">
      <c r="O739" s="5"/>
      <c r="P739" s="5"/>
      <c r="Q739" s="5"/>
      <c r="R739" s="5"/>
    </row>
    <row r="740" spans="15:18" ht="12.75">
      <c r="O740" s="5"/>
      <c r="P740" s="5"/>
      <c r="Q740" s="5"/>
      <c r="R740" s="5"/>
    </row>
    <row r="741" spans="15:18" ht="12.75">
      <c r="O741" s="5"/>
      <c r="P741" s="5"/>
      <c r="Q741" s="5"/>
      <c r="R741" s="5"/>
    </row>
    <row r="742" spans="15:18" ht="12.75">
      <c r="O742" s="5"/>
      <c r="P742" s="5"/>
      <c r="Q742" s="5"/>
      <c r="R742" s="5"/>
    </row>
    <row r="743" spans="15:18" ht="12.75">
      <c r="O743" s="5"/>
      <c r="P743" s="5"/>
      <c r="Q743" s="5"/>
      <c r="R743" s="5"/>
    </row>
    <row r="744" spans="15:18" ht="12.75">
      <c r="O744" s="5"/>
      <c r="P744" s="5"/>
      <c r="Q744" s="5"/>
      <c r="R744" s="5"/>
    </row>
    <row r="745" spans="15:18" ht="12.75">
      <c r="O745" s="5"/>
      <c r="P745" s="5"/>
      <c r="Q745" s="5"/>
      <c r="R745" s="5"/>
    </row>
    <row r="746" spans="15:18" ht="12.75">
      <c r="O746" s="5"/>
      <c r="P746" s="5"/>
      <c r="Q746" s="5"/>
      <c r="R746" s="5"/>
    </row>
    <row r="747" spans="15:18" ht="12.75">
      <c r="O747" s="5"/>
      <c r="P747" s="5"/>
      <c r="Q747" s="5"/>
      <c r="R747" s="5"/>
    </row>
    <row r="748" spans="15:18" ht="12.75">
      <c r="O748" s="5"/>
      <c r="P748" s="5"/>
      <c r="Q748" s="5"/>
      <c r="R748" s="5"/>
    </row>
    <row r="749" spans="15:18" ht="12.75">
      <c r="O749" s="5"/>
      <c r="P749" s="5"/>
      <c r="Q749" s="5"/>
      <c r="R749" s="5"/>
    </row>
    <row r="750" spans="15:18" ht="12.75">
      <c r="O750" s="5"/>
      <c r="P750" s="5"/>
      <c r="Q750" s="5"/>
      <c r="R750" s="5"/>
    </row>
    <row r="751" spans="15:18" ht="12.75">
      <c r="O751" s="5"/>
      <c r="P751" s="5"/>
      <c r="Q751" s="5"/>
      <c r="R751" s="5"/>
    </row>
    <row r="752" spans="15:18" ht="12.75">
      <c r="O752" s="5"/>
      <c r="P752" s="5"/>
      <c r="Q752" s="5"/>
      <c r="R752" s="5"/>
    </row>
    <row r="753" spans="15:18" ht="12.75">
      <c r="O753" s="5"/>
      <c r="P753" s="5"/>
      <c r="Q753" s="5"/>
      <c r="R753" s="5"/>
    </row>
    <row r="754" spans="15:18" ht="12.75">
      <c r="O754" s="5"/>
      <c r="P754" s="5"/>
      <c r="Q754" s="5"/>
      <c r="R754" s="5"/>
    </row>
    <row r="755" spans="15:18" ht="12.75">
      <c r="O755" s="5"/>
      <c r="P755" s="5"/>
      <c r="Q755" s="5"/>
      <c r="R755" s="5"/>
    </row>
    <row r="756" spans="15:18" ht="12.75">
      <c r="O756" s="5"/>
      <c r="P756" s="5"/>
      <c r="Q756" s="5"/>
      <c r="R756" s="5"/>
    </row>
    <row r="757" spans="15:18" ht="12.75">
      <c r="O757" s="5"/>
      <c r="P757" s="5"/>
      <c r="Q757" s="5"/>
      <c r="R757" s="5"/>
    </row>
    <row r="758" spans="15:18" ht="12.75">
      <c r="O758" s="5"/>
      <c r="P758" s="5"/>
      <c r="Q758" s="5"/>
      <c r="R758" s="5"/>
    </row>
    <row r="759" spans="15:18" ht="12.75">
      <c r="O759" s="5"/>
      <c r="P759" s="5"/>
      <c r="Q759" s="5"/>
      <c r="R759" s="5"/>
    </row>
    <row r="760" spans="15:18" ht="12.75">
      <c r="O760" s="5"/>
      <c r="P760" s="5"/>
      <c r="Q760" s="5"/>
      <c r="R760" s="5"/>
    </row>
    <row r="761" spans="15:18" ht="12.75">
      <c r="O761" s="5"/>
      <c r="P761" s="5"/>
      <c r="Q761" s="5"/>
      <c r="R761" s="5"/>
    </row>
    <row r="762" spans="15:18" ht="12.75">
      <c r="O762" s="5"/>
      <c r="P762" s="5"/>
      <c r="Q762" s="5"/>
      <c r="R762" s="5"/>
    </row>
    <row r="763" spans="15:18" ht="12.75">
      <c r="O763" s="5"/>
      <c r="P763" s="5"/>
      <c r="Q763" s="5"/>
      <c r="R763" s="5"/>
    </row>
    <row r="764" spans="15:18" ht="12.75">
      <c r="O764" s="5"/>
      <c r="P764" s="5"/>
      <c r="Q764" s="5"/>
      <c r="R764" s="5"/>
    </row>
    <row r="765" spans="15:18" ht="12.75">
      <c r="O765" s="5"/>
      <c r="P765" s="5"/>
      <c r="Q765" s="5"/>
      <c r="R765" s="5"/>
    </row>
    <row r="766" spans="15:18" ht="12.75">
      <c r="O766" s="5"/>
      <c r="P766" s="5"/>
      <c r="Q766" s="5"/>
      <c r="R766" s="5"/>
    </row>
    <row r="767" spans="15:18" ht="12.75">
      <c r="O767" s="5"/>
      <c r="P767" s="5"/>
      <c r="Q767" s="5"/>
      <c r="R767" s="5"/>
    </row>
    <row r="768" spans="15:18" ht="12.75">
      <c r="O768" s="5"/>
      <c r="P768" s="5"/>
      <c r="Q768" s="5"/>
      <c r="R768" s="5"/>
    </row>
    <row r="769" spans="15:18" ht="12.75">
      <c r="O769" s="5"/>
      <c r="P769" s="5"/>
      <c r="Q769" s="5"/>
      <c r="R769" s="5"/>
    </row>
    <row r="770" spans="15:18" ht="12.75">
      <c r="O770" s="5"/>
      <c r="P770" s="5"/>
      <c r="Q770" s="5"/>
      <c r="R770" s="5"/>
    </row>
    <row r="771" spans="15:18" ht="12.75">
      <c r="O771" s="5"/>
      <c r="P771" s="5"/>
      <c r="Q771" s="5"/>
      <c r="R771" s="5"/>
    </row>
    <row r="772" spans="15:18" ht="12.75">
      <c r="O772" s="5"/>
      <c r="P772" s="5"/>
      <c r="Q772" s="5"/>
      <c r="R772" s="5"/>
    </row>
    <row r="773" spans="15:18" ht="12.75">
      <c r="O773" s="5"/>
      <c r="P773" s="5"/>
      <c r="Q773" s="5"/>
      <c r="R773" s="5"/>
    </row>
    <row r="774" spans="15:18" ht="12.75">
      <c r="O774" s="5"/>
      <c r="P774" s="5"/>
      <c r="Q774" s="5"/>
      <c r="R774" s="5"/>
    </row>
    <row r="775" spans="15:18" ht="12.75">
      <c r="O775" s="5"/>
      <c r="P775" s="5"/>
      <c r="Q775" s="5"/>
      <c r="R775" s="5"/>
    </row>
    <row r="776" spans="15:18" ht="12.75">
      <c r="O776" s="5"/>
      <c r="P776" s="5"/>
      <c r="Q776" s="5"/>
      <c r="R776" s="5"/>
    </row>
    <row r="777" spans="15:18" ht="12.75">
      <c r="O777" s="5"/>
      <c r="P777" s="5"/>
      <c r="Q777" s="5"/>
      <c r="R777" s="5"/>
    </row>
    <row r="778" spans="15:18" ht="12.75">
      <c r="O778" s="5"/>
      <c r="P778" s="5"/>
      <c r="Q778" s="5"/>
      <c r="R778" s="5"/>
    </row>
    <row r="779" spans="15:18" ht="12.75">
      <c r="O779" s="5"/>
      <c r="P779" s="5"/>
      <c r="Q779" s="5"/>
      <c r="R779" s="5"/>
    </row>
    <row r="780" spans="15:18" ht="12.75">
      <c r="O780" s="5"/>
      <c r="P780" s="5"/>
      <c r="Q780" s="5"/>
      <c r="R780" s="5"/>
    </row>
    <row r="781" spans="15:18" ht="12.75">
      <c r="O781" s="5"/>
      <c r="P781" s="5"/>
      <c r="Q781" s="5"/>
      <c r="R781" s="5"/>
    </row>
    <row r="782" spans="15:18" ht="12.75">
      <c r="O782" s="5"/>
      <c r="P782" s="5"/>
      <c r="Q782" s="5"/>
      <c r="R782" s="5"/>
    </row>
    <row r="783" spans="15:18" ht="12.75">
      <c r="O783" s="5"/>
      <c r="P783" s="5"/>
      <c r="Q783" s="5"/>
      <c r="R783" s="5"/>
    </row>
    <row r="784" spans="15:18" ht="12.75">
      <c r="O784" s="5"/>
      <c r="P784" s="5"/>
      <c r="Q784" s="5"/>
      <c r="R784" s="5"/>
    </row>
    <row r="785" spans="15:18" ht="12.75">
      <c r="O785" s="5"/>
      <c r="P785" s="5"/>
      <c r="Q785" s="5"/>
      <c r="R785" s="5"/>
    </row>
    <row r="786" spans="15:18" ht="12.75">
      <c r="O786" s="5"/>
      <c r="P786" s="5"/>
      <c r="Q786" s="5"/>
      <c r="R786" s="5"/>
    </row>
    <row r="787" spans="15:18" ht="12.75">
      <c r="O787" s="5"/>
      <c r="P787" s="5"/>
      <c r="Q787" s="5"/>
      <c r="R787" s="5"/>
    </row>
    <row r="788" spans="15:18" ht="12.75">
      <c r="O788" s="5"/>
      <c r="P788" s="5"/>
      <c r="Q788" s="5"/>
      <c r="R788" s="5"/>
    </row>
    <row r="789" spans="15:18" ht="12.75">
      <c r="O789" s="5"/>
      <c r="P789" s="5"/>
      <c r="Q789" s="5"/>
      <c r="R789" s="5"/>
    </row>
    <row r="790" spans="15:18" ht="12.75">
      <c r="O790" s="5"/>
      <c r="P790" s="5"/>
      <c r="Q790" s="5"/>
      <c r="R790" s="5"/>
    </row>
    <row r="791" spans="15:18" ht="12.75">
      <c r="O791" s="5"/>
      <c r="P791" s="5"/>
      <c r="Q791" s="5"/>
      <c r="R791" s="5"/>
    </row>
    <row r="792" spans="15:18" ht="12.75">
      <c r="O792" s="5"/>
      <c r="P792" s="5"/>
      <c r="Q792" s="5"/>
      <c r="R792" s="5"/>
    </row>
    <row r="793" spans="15:18" ht="12.75">
      <c r="O793" s="5"/>
      <c r="P793" s="5"/>
      <c r="Q793" s="5"/>
      <c r="R793" s="5"/>
    </row>
    <row r="794" spans="15:18" ht="12.75">
      <c r="O794" s="5"/>
      <c r="P794" s="5"/>
      <c r="Q794" s="5"/>
      <c r="R794" s="5"/>
    </row>
    <row r="795" spans="15:18" ht="12.75">
      <c r="O795" s="5"/>
      <c r="P795" s="5"/>
      <c r="Q795" s="5"/>
      <c r="R795" s="5"/>
    </row>
    <row r="796" spans="15:18" ht="12.75">
      <c r="O796" s="5"/>
      <c r="P796" s="5"/>
      <c r="Q796" s="5"/>
      <c r="R796" s="5"/>
    </row>
    <row r="797" spans="15:18" ht="12.75">
      <c r="O797" s="5"/>
      <c r="P797" s="5"/>
      <c r="Q797" s="5"/>
      <c r="R797" s="5"/>
    </row>
    <row r="798" spans="15:18" ht="12.75">
      <c r="O798" s="5"/>
      <c r="P798" s="5"/>
      <c r="Q798" s="5"/>
      <c r="R798" s="5"/>
    </row>
    <row r="799" spans="15:18" ht="12.75">
      <c r="O799" s="5"/>
      <c r="P799" s="5"/>
      <c r="Q799" s="5"/>
      <c r="R799" s="5"/>
    </row>
    <row r="800" spans="15:18" ht="12.75">
      <c r="O800" s="5"/>
      <c r="P800" s="5"/>
      <c r="Q800" s="5"/>
      <c r="R800" s="5"/>
    </row>
    <row r="801" spans="15:18" ht="12.75">
      <c r="O801" s="5"/>
      <c r="P801" s="5"/>
      <c r="Q801" s="5"/>
      <c r="R801" s="5"/>
    </row>
    <row r="802" spans="15:18" ht="12.75">
      <c r="O802" s="5"/>
      <c r="P802" s="5"/>
      <c r="Q802" s="5"/>
      <c r="R802" s="5"/>
    </row>
    <row r="803" spans="15:18" ht="12.75">
      <c r="O803" s="5"/>
      <c r="P803" s="5"/>
      <c r="Q803" s="5"/>
      <c r="R803" s="5"/>
    </row>
    <row r="804" spans="15:18" ht="12.75">
      <c r="O804" s="5"/>
      <c r="P804" s="5"/>
      <c r="Q804" s="5"/>
      <c r="R804" s="5"/>
    </row>
    <row r="805" spans="15:18" ht="12.75">
      <c r="O805" s="5"/>
      <c r="P805" s="5"/>
      <c r="Q805" s="5"/>
      <c r="R805" s="5"/>
    </row>
    <row r="806" spans="15:18" ht="12.75">
      <c r="O806" s="5"/>
      <c r="P806" s="5"/>
      <c r="Q806" s="5"/>
      <c r="R806" s="5"/>
    </row>
    <row r="807" spans="15:18" ht="12.75">
      <c r="O807" s="5"/>
      <c r="P807" s="5"/>
      <c r="Q807" s="5"/>
      <c r="R807" s="5"/>
    </row>
    <row r="808" spans="15:18" ht="12.75">
      <c r="O808" s="5"/>
      <c r="P808" s="5"/>
      <c r="Q808" s="5"/>
      <c r="R808" s="5"/>
    </row>
    <row r="809" spans="15:18" ht="12.75">
      <c r="O809" s="5"/>
      <c r="P809" s="5"/>
      <c r="Q809" s="5"/>
      <c r="R809" s="5"/>
    </row>
    <row r="810" spans="15:18" ht="12.75">
      <c r="O810" s="5"/>
      <c r="P810" s="5"/>
      <c r="Q810" s="5"/>
      <c r="R810" s="5"/>
    </row>
    <row r="811" spans="15:18" ht="12.75">
      <c r="O811" s="5"/>
      <c r="P811" s="5"/>
      <c r="Q811" s="5"/>
      <c r="R811" s="5"/>
    </row>
    <row r="812" spans="15:18" ht="12.75">
      <c r="O812" s="5"/>
      <c r="P812" s="5"/>
      <c r="Q812" s="5"/>
      <c r="R812" s="5"/>
    </row>
    <row r="813" spans="15:18" ht="12.75">
      <c r="O813" s="5"/>
      <c r="P813" s="5"/>
      <c r="Q813" s="5"/>
      <c r="R813" s="5"/>
    </row>
    <row r="814" spans="15:18" ht="12.75">
      <c r="O814" s="5"/>
      <c r="P814" s="5"/>
      <c r="Q814" s="5"/>
      <c r="R814" s="5"/>
    </row>
    <row r="815" spans="15:18" ht="12.75">
      <c r="O815" s="5"/>
      <c r="P815" s="5"/>
      <c r="Q815" s="5"/>
      <c r="R815" s="5"/>
    </row>
    <row r="816" spans="15:18" ht="12.75">
      <c r="O816" s="5"/>
      <c r="P816" s="5"/>
      <c r="Q816" s="5"/>
      <c r="R816" s="5"/>
    </row>
    <row r="817" spans="15:18" ht="12.75">
      <c r="O817" s="5"/>
      <c r="P817" s="5"/>
      <c r="Q817" s="5"/>
      <c r="R817" s="5"/>
    </row>
    <row r="818" spans="15:18" ht="12.75">
      <c r="O818" s="5"/>
      <c r="P818" s="5"/>
      <c r="Q818" s="5"/>
      <c r="R818" s="5"/>
    </row>
    <row r="819" spans="15:18" ht="12.75">
      <c r="O819" s="5"/>
      <c r="P819" s="5"/>
      <c r="Q819" s="5"/>
      <c r="R819" s="5"/>
    </row>
    <row r="820" spans="15:18" ht="12.75">
      <c r="O820" s="5"/>
      <c r="P820" s="5"/>
      <c r="Q820" s="5"/>
      <c r="R820" s="5"/>
    </row>
    <row r="821" spans="15:18" ht="12.75">
      <c r="O821" s="5"/>
      <c r="P821" s="5"/>
      <c r="Q821" s="5"/>
      <c r="R821" s="5"/>
    </row>
    <row r="822" spans="15:18" ht="12.75">
      <c r="O822" s="5"/>
      <c r="P822" s="5"/>
      <c r="Q822" s="5"/>
      <c r="R822" s="5"/>
    </row>
    <row r="823" spans="15:18" ht="12.75">
      <c r="O823" s="5"/>
      <c r="P823" s="5"/>
      <c r="Q823" s="5"/>
      <c r="R823" s="5"/>
    </row>
    <row r="824" spans="15:18" ht="12.75">
      <c r="O824" s="5"/>
      <c r="P824" s="5"/>
      <c r="Q824" s="5"/>
      <c r="R824" s="5"/>
    </row>
    <row r="825" spans="15:18" ht="12.75">
      <c r="O825" s="5"/>
      <c r="P825" s="5"/>
      <c r="Q825" s="5"/>
      <c r="R825" s="5"/>
    </row>
    <row r="826" spans="15:18" ht="12.75">
      <c r="O826" s="5"/>
      <c r="P826" s="5"/>
      <c r="Q826" s="5"/>
      <c r="R826" s="5"/>
    </row>
    <row r="827" spans="15:18" ht="12.75">
      <c r="O827" s="5"/>
      <c r="P827" s="5"/>
      <c r="Q827" s="5"/>
      <c r="R827" s="5"/>
    </row>
    <row r="828" spans="15:18" ht="12.75">
      <c r="O828" s="5"/>
      <c r="P828" s="5"/>
      <c r="Q828" s="5"/>
      <c r="R828" s="5"/>
    </row>
    <row r="829" spans="15:18" ht="12.75">
      <c r="O829" s="5"/>
      <c r="P829" s="5"/>
      <c r="Q829" s="5"/>
      <c r="R829" s="5"/>
    </row>
    <row r="830" spans="15:18" ht="12.75">
      <c r="O830" s="5"/>
      <c r="P830" s="5"/>
      <c r="Q830" s="5"/>
      <c r="R830" s="5"/>
    </row>
    <row r="831" spans="15:18" ht="12.75">
      <c r="O831" s="5"/>
      <c r="P831" s="5"/>
      <c r="Q831" s="5"/>
      <c r="R831" s="5"/>
    </row>
    <row r="832" spans="15:18" ht="12.75">
      <c r="O832" s="5"/>
      <c r="P832" s="5"/>
      <c r="Q832" s="5"/>
      <c r="R832" s="5"/>
    </row>
    <row r="833" spans="15:18" ht="12.75">
      <c r="O833" s="5"/>
      <c r="P833" s="5"/>
      <c r="Q833" s="5"/>
      <c r="R833" s="5"/>
    </row>
    <row r="834" spans="15:18" ht="12.75">
      <c r="O834" s="5"/>
      <c r="P834" s="5"/>
      <c r="Q834" s="5"/>
      <c r="R834" s="5"/>
    </row>
    <row r="835" spans="15:18" ht="12.75">
      <c r="O835" s="5"/>
      <c r="P835" s="5"/>
      <c r="Q835" s="5"/>
      <c r="R835" s="5"/>
    </row>
    <row r="836" spans="15:18" ht="12.75">
      <c r="O836" s="5"/>
      <c r="P836" s="5"/>
      <c r="Q836" s="5"/>
      <c r="R836" s="5"/>
    </row>
    <row r="837" spans="15:18" ht="12.75">
      <c r="O837" s="5"/>
      <c r="P837" s="5"/>
      <c r="Q837" s="5"/>
      <c r="R837" s="5"/>
    </row>
    <row r="838" spans="15:18" ht="12.75">
      <c r="O838" s="5"/>
      <c r="P838" s="5"/>
      <c r="Q838" s="5"/>
      <c r="R838" s="5"/>
    </row>
    <row r="839" spans="15:18" ht="12.75">
      <c r="O839" s="5"/>
      <c r="P839" s="5"/>
      <c r="Q839" s="5"/>
      <c r="R839" s="5"/>
    </row>
    <row r="840" spans="15:18" ht="12.75">
      <c r="O840" s="5"/>
      <c r="P840" s="5"/>
      <c r="Q840" s="5"/>
      <c r="R840" s="5"/>
    </row>
    <row r="841" spans="15:18" ht="12.75">
      <c r="O841" s="5"/>
      <c r="P841" s="5"/>
      <c r="Q841" s="5"/>
      <c r="R841" s="5"/>
    </row>
    <row r="842" spans="15:18" ht="12.75">
      <c r="O842" s="5"/>
      <c r="P842" s="5"/>
      <c r="Q842" s="5"/>
      <c r="R842" s="5"/>
    </row>
    <row r="843" spans="15:18" ht="12.75">
      <c r="O843" s="5"/>
      <c r="P843" s="5"/>
      <c r="Q843" s="5"/>
      <c r="R843" s="5"/>
    </row>
    <row r="844" spans="15:18" ht="12.75">
      <c r="O844" s="5"/>
      <c r="P844" s="5"/>
      <c r="Q844" s="5"/>
      <c r="R844" s="5"/>
    </row>
    <row r="845" spans="15:18" ht="12.75">
      <c r="O845" s="5"/>
      <c r="P845" s="5"/>
      <c r="Q845" s="5"/>
      <c r="R845" s="5"/>
    </row>
    <row r="846" spans="15:18" ht="12.75">
      <c r="O846" s="5"/>
      <c r="P846" s="5"/>
      <c r="Q846" s="5"/>
      <c r="R846" s="5"/>
    </row>
    <row r="847" spans="15:18" ht="12.75">
      <c r="O847" s="5"/>
      <c r="P847" s="5"/>
      <c r="Q847" s="5"/>
      <c r="R847" s="5"/>
    </row>
    <row r="848" spans="15:18" ht="12.75">
      <c r="O848" s="5"/>
      <c r="P848" s="5"/>
      <c r="Q848" s="5"/>
      <c r="R848" s="5"/>
    </row>
    <row r="849" spans="15:18" ht="12.75">
      <c r="O849" s="5"/>
      <c r="P849" s="5"/>
      <c r="Q849" s="5"/>
      <c r="R849" s="5"/>
    </row>
    <row r="850" spans="15:18" ht="12.75">
      <c r="O850" s="5"/>
      <c r="P850" s="5"/>
      <c r="Q850" s="5"/>
      <c r="R850" s="5"/>
    </row>
    <row r="851" spans="15:18" ht="12.75">
      <c r="O851" s="5"/>
      <c r="P851" s="5"/>
      <c r="Q851" s="5"/>
      <c r="R851" s="5"/>
    </row>
    <row r="852" spans="15:18" ht="12.75">
      <c r="O852" s="5"/>
      <c r="P852" s="5"/>
      <c r="Q852" s="5"/>
      <c r="R852" s="5"/>
    </row>
    <row r="853" spans="15:18" ht="12.75">
      <c r="O853" s="5"/>
      <c r="P853" s="5"/>
      <c r="Q853" s="5"/>
      <c r="R853" s="5"/>
    </row>
    <row r="854" spans="15:18" ht="12.75">
      <c r="O854" s="5"/>
      <c r="P854" s="5"/>
      <c r="Q854" s="5"/>
      <c r="R854" s="5"/>
    </row>
    <row r="855" spans="15:18" ht="12.75">
      <c r="O855" s="5"/>
      <c r="P855" s="5"/>
      <c r="Q855" s="5"/>
      <c r="R855" s="5"/>
    </row>
    <row r="856" spans="15:18" ht="12.75">
      <c r="O856" s="5"/>
      <c r="P856" s="5"/>
      <c r="Q856" s="5"/>
      <c r="R856" s="5"/>
    </row>
    <row r="857" spans="15:18" ht="12.75">
      <c r="O857" s="5"/>
      <c r="P857" s="5"/>
      <c r="Q857" s="5"/>
      <c r="R857" s="5"/>
    </row>
    <row r="858" spans="15:18" ht="12.75">
      <c r="O858" s="5"/>
      <c r="P858" s="5"/>
      <c r="Q858" s="5"/>
      <c r="R858" s="5"/>
    </row>
    <row r="859" spans="15:18" ht="12.75">
      <c r="O859" s="5"/>
      <c r="P859" s="5"/>
      <c r="Q859" s="5"/>
      <c r="R859" s="5"/>
    </row>
    <row r="860" spans="15:18" ht="12.75">
      <c r="O860" s="5"/>
      <c r="P860" s="5"/>
      <c r="Q860" s="5"/>
      <c r="R860" s="5"/>
    </row>
    <row r="861" spans="15:18" ht="12.75">
      <c r="O861" s="5"/>
      <c r="P861" s="5"/>
      <c r="Q861" s="5"/>
      <c r="R861" s="5"/>
    </row>
    <row r="862" spans="15:18" ht="12.75">
      <c r="O862" s="5"/>
      <c r="P862" s="5"/>
      <c r="Q862" s="5"/>
      <c r="R862" s="5"/>
    </row>
    <row r="863" spans="15:18" ht="12.75">
      <c r="O863" s="5"/>
      <c r="P863" s="5"/>
      <c r="Q863" s="5"/>
      <c r="R863" s="5"/>
    </row>
    <row r="864" spans="15:18" ht="12.75">
      <c r="O864" s="5"/>
      <c r="P864" s="5"/>
      <c r="Q864" s="5"/>
      <c r="R864" s="5"/>
    </row>
    <row r="865" spans="15:18" ht="12.75">
      <c r="O865" s="5"/>
      <c r="P865" s="5"/>
      <c r="Q865" s="5"/>
      <c r="R865" s="5"/>
    </row>
    <row r="866" spans="15:18" ht="12.75">
      <c r="O866" s="5"/>
      <c r="P866" s="5"/>
      <c r="Q866" s="5"/>
      <c r="R866" s="5"/>
    </row>
    <row r="867" spans="15:18" ht="12.75">
      <c r="O867" s="5"/>
      <c r="P867" s="5"/>
      <c r="Q867" s="5"/>
      <c r="R867" s="5"/>
    </row>
    <row r="868" spans="15:18" ht="12.75">
      <c r="O868" s="5"/>
      <c r="P868" s="5"/>
      <c r="Q868" s="5"/>
      <c r="R868" s="5"/>
    </row>
    <row r="869" spans="15:18" ht="12.75">
      <c r="O869" s="5"/>
      <c r="P869" s="5"/>
      <c r="Q869" s="5"/>
      <c r="R869" s="5"/>
    </row>
    <row r="870" spans="15:18" ht="12.75">
      <c r="O870" s="5"/>
      <c r="P870" s="5"/>
      <c r="Q870" s="5"/>
      <c r="R870" s="5"/>
    </row>
    <row r="871" spans="15:18" ht="12.75">
      <c r="O871" s="5"/>
      <c r="P871" s="5"/>
      <c r="Q871" s="5"/>
      <c r="R871" s="5"/>
    </row>
    <row r="872" spans="15:18" ht="12.75">
      <c r="O872" s="5"/>
      <c r="P872" s="5"/>
      <c r="Q872" s="5"/>
      <c r="R872" s="5"/>
    </row>
    <row r="873" spans="15:18" ht="12.75">
      <c r="O873" s="5"/>
      <c r="P873" s="5"/>
      <c r="Q873" s="5"/>
      <c r="R873" s="5"/>
    </row>
    <row r="874" spans="15:18" ht="12.75">
      <c r="O874" s="5"/>
      <c r="P874" s="5"/>
      <c r="Q874" s="5"/>
      <c r="R874" s="5"/>
    </row>
    <row r="875" spans="15:18" ht="12.75">
      <c r="O875" s="5"/>
      <c r="P875" s="5"/>
      <c r="Q875" s="5"/>
      <c r="R875" s="5"/>
    </row>
    <row r="876" spans="15:18" ht="12.75">
      <c r="O876" s="5"/>
      <c r="P876" s="5"/>
      <c r="Q876" s="5"/>
      <c r="R876" s="5"/>
    </row>
    <row r="877" spans="15:18" ht="12.75">
      <c r="O877" s="5"/>
      <c r="P877" s="5"/>
      <c r="Q877" s="5"/>
      <c r="R877" s="5"/>
    </row>
    <row r="878" spans="15:18" ht="12.75">
      <c r="O878" s="5"/>
      <c r="P878" s="5"/>
      <c r="Q878" s="5"/>
      <c r="R878" s="5"/>
    </row>
    <row r="879" spans="15:18" ht="12.75">
      <c r="O879" s="5"/>
      <c r="P879" s="5"/>
      <c r="Q879" s="5"/>
      <c r="R879" s="5"/>
    </row>
    <row r="880" spans="15:18" ht="12.75">
      <c r="O880" s="5"/>
      <c r="P880" s="5"/>
      <c r="Q880" s="5"/>
      <c r="R880" s="5"/>
    </row>
    <row r="881" spans="15:18" ht="12.75">
      <c r="O881" s="5"/>
      <c r="P881" s="5"/>
      <c r="Q881" s="5"/>
      <c r="R881" s="5"/>
    </row>
    <row r="882" spans="15:18" ht="12.75">
      <c r="O882" s="5"/>
      <c r="P882" s="5"/>
      <c r="Q882" s="5"/>
      <c r="R882" s="5"/>
    </row>
    <row r="883" spans="15:18" ht="12.75">
      <c r="O883" s="5"/>
      <c r="P883" s="5"/>
      <c r="Q883" s="5"/>
      <c r="R883" s="5"/>
    </row>
    <row r="884" spans="15:18" ht="12.75">
      <c r="O884" s="5"/>
      <c r="P884" s="5"/>
      <c r="Q884" s="5"/>
      <c r="R884" s="5"/>
    </row>
    <row r="885" spans="15:18" ht="12.75">
      <c r="O885" s="5"/>
      <c r="P885" s="5"/>
      <c r="Q885" s="5"/>
      <c r="R885" s="5"/>
    </row>
    <row r="886" spans="15:18" ht="12.75">
      <c r="O886" s="5"/>
      <c r="P886" s="5"/>
      <c r="Q886" s="5"/>
      <c r="R886" s="5"/>
    </row>
    <row r="887" spans="15:18" ht="12.75">
      <c r="O887" s="5"/>
      <c r="P887" s="5"/>
      <c r="Q887" s="5"/>
      <c r="R887" s="5"/>
    </row>
    <row r="888" spans="15:18" ht="12.75">
      <c r="O888" s="5"/>
      <c r="P888" s="5"/>
      <c r="Q888" s="5"/>
      <c r="R888" s="5"/>
    </row>
    <row r="889" spans="15:18" ht="12.75">
      <c r="O889" s="5"/>
      <c r="P889" s="5"/>
      <c r="Q889" s="5"/>
      <c r="R889" s="5"/>
    </row>
    <row r="890" spans="15:18" ht="12.75">
      <c r="O890" s="5"/>
      <c r="P890" s="5"/>
      <c r="Q890" s="5"/>
      <c r="R890" s="5"/>
    </row>
    <row r="891" spans="15:18" ht="12.75">
      <c r="O891" s="5"/>
      <c r="P891" s="5"/>
      <c r="Q891" s="5"/>
      <c r="R891" s="5"/>
    </row>
    <row r="892" spans="15:18" ht="12.75">
      <c r="O892" s="5"/>
      <c r="P892" s="5"/>
      <c r="Q892" s="5"/>
      <c r="R892" s="5"/>
    </row>
    <row r="893" spans="15:18" ht="12.75">
      <c r="O893" s="5"/>
      <c r="P893" s="5"/>
      <c r="Q893" s="5"/>
      <c r="R893" s="5"/>
    </row>
    <row r="894" spans="15:18" ht="12.75">
      <c r="O894" s="5"/>
      <c r="P894" s="5"/>
      <c r="Q894" s="5"/>
      <c r="R894" s="5"/>
    </row>
    <row r="895" spans="15:18" ht="12.75">
      <c r="O895" s="5"/>
      <c r="P895" s="5"/>
      <c r="Q895" s="5"/>
      <c r="R895" s="5"/>
    </row>
    <row r="896" spans="15:18" ht="12.75">
      <c r="O896" s="5"/>
      <c r="P896" s="5"/>
      <c r="Q896" s="5"/>
      <c r="R896" s="5"/>
    </row>
    <row r="897" spans="15:18" ht="12.75">
      <c r="O897" s="5"/>
      <c r="P897" s="5"/>
      <c r="Q897" s="5"/>
      <c r="R897" s="5"/>
    </row>
    <row r="898" spans="15:18" ht="12.75">
      <c r="O898" s="5"/>
      <c r="P898" s="5"/>
      <c r="Q898" s="5"/>
      <c r="R898" s="5"/>
    </row>
    <row r="899" spans="15:18" ht="12.75">
      <c r="O899" s="5"/>
      <c r="P899" s="5"/>
      <c r="Q899" s="5"/>
      <c r="R899" s="5"/>
    </row>
    <row r="900" spans="15:18" ht="12.75">
      <c r="O900" s="5"/>
      <c r="P900" s="5"/>
      <c r="Q900" s="5"/>
      <c r="R900" s="5"/>
    </row>
    <row r="901" spans="15:18" ht="12.75">
      <c r="O901" s="5"/>
      <c r="P901" s="5"/>
      <c r="Q901" s="5"/>
      <c r="R901" s="5"/>
    </row>
    <row r="902" spans="15:18" ht="12.75">
      <c r="O902" s="5"/>
      <c r="P902" s="5"/>
      <c r="Q902" s="5"/>
      <c r="R902" s="5"/>
    </row>
    <row r="903" spans="15:18" ht="12.75">
      <c r="O903" s="5"/>
      <c r="P903" s="5"/>
      <c r="Q903" s="5"/>
      <c r="R903" s="5"/>
    </row>
    <row r="904" spans="15:18" ht="12.75">
      <c r="O904" s="5"/>
      <c r="P904" s="5"/>
      <c r="Q904" s="5"/>
      <c r="R904" s="5"/>
    </row>
    <row r="905" spans="15:18" ht="12.75">
      <c r="O905" s="5"/>
      <c r="P905" s="5"/>
      <c r="Q905" s="5"/>
      <c r="R905" s="5"/>
    </row>
    <row r="906" spans="15:18" ht="12.75">
      <c r="O906" s="5"/>
      <c r="P906" s="5"/>
      <c r="Q906" s="5"/>
      <c r="R906" s="5"/>
    </row>
    <row r="907" spans="15:18" ht="12.75">
      <c r="O907" s="5"/>
      <c r="P907" s="5"/>
      <c r="Q907" s="5"/>
      <c r="R907" s="5"/>
    </row>
    <row r="908" spans="15:18" ht="12.75">
      <c r="O908" s="5"/>
      <c r="P908" s="5"/>
      <c r="Q908" s="5"/>
      <c r="R908" s="5"/>
    </row>
    <row r="909" spans="15:18" ht="12.75">
      <c r="O909" s="5"/>
      <c r="P909" s="5"/>
      <c r="Q909" s="5"/>
      <c r="R909" s="5"/>
    </row>
    <row r="910" spans="15:18" ht="12.75">
      <c r="O910" s="5"/>
      <c r="P910" s="5"/>
      <c r="Q910" s="5"/>
      <c r="R910" s="5"/>
    </row>
    <row r="911" spans="15:18" ht="12.75">
      <c r="O911" s="5"/>
      <c r="P911" s="5"/>
      <c r="Q911" s="5"/>
      <c r="R911" s="5"/>
    </row>
    <row r="912" spans="15:18" ht="12.75">
      <c r="O912" s="5"/>
      <c r="P912" s="5"/>
      <c r="Q912" s="5"/>
      <c r="R912" s="5"/>
    </row>
    <row r="913" spans="15:18" ht="12.75">
      <c r="O913" s="5"/>
      <c r="P913" s="5"/>
      <c r="Q913" s="5"/>
      <c r="R913" s="5"/>
    </row>
    <row r="914" spans="15:18" ht="12.75">
      <c r="O914" s="5"/>
      <c r="P914" s="5"/>
      <c r="Q914" s="5"/>
      <c r="R914" s="5"/>
    </row>
    <row r="915" spans="15:18" ht="12.75">
      <c r="O915" s="5"/>
      <c r="P915" s="5"/>
      <c r="Q915" s="5"/>
      <c r="R915" s="5"/>
    </row>
    <row r="916" spans="15:18" ht="12.75">
      <c r="O916" s="5"/>
      <c r="P916" s="5"/>
      <c r="Q916" s="5"/>
      <c r="R916" s="5"/>
    </row>
    <row r="917" spans="15:18" ht="12.75">
      <c r="O917" s="5"/>
      <c r="P917" s="5"/>
      <c r="Q917" s="5"/>
      <c r="R917" s="5"/>
    </row>
    <row r="918" spans="15:18" ht="12.75">
      <c r="O918" s="5"/>
      <c r="P918" s="5"/>
      <c r="Q918" s="5"/>
      <c r="R918" s="5"/>
    </row>
    <row r="919" spans="15:18" ht="12.75">
      <c r="O919" s="5"/>
      <c r="P919" s="5"/>
      <c r="Q919" s="5"/>
      <c r="R919" s="5"/>
    </row>
    <row r="920" spans="15:18" ht="12.75">
      <c r="O920" s="5"/>
      <c r="P920" s="5"/>
      <c r="Q920" s="5"/>
      <c r="R920" s="5"/>
    </row>
    <row r="921" spans="15:18" ht="12.75">
      <c r="O921" s="5"/>
      <c r="P921" s="5"/>
      <c r="Q921" s="5"/>
      <c r="R921" s="5"/>
    </row>
    <row r="922" spans="15:18" ht="12.75">
      <c r="O922" s="5"/>
      <c r="P922" s="5"/>
      <c r="Q922" s="5"/>
      <c r="R922" s="5"/>
    </row>
    <row r="923" spans="15:18" ht="12.75">
      <c r="O923" s="5"/>
      <c r="P923" s="5"/>
      <c r="Q923" s="5"/>
      <c r="R923" s="5"/>
    </row>
    <row r="924" spans="15:18" ht="12.75">
      <c r="O924" s="5"/>
      <c r="P924" s="5"/>
      <c r="Q924" s="5"/>
      <c r="R924" s="5"/>
    </row>
    <row r="925" spans="15:18" ht="12.75">
      <c r="O925" s="5"/>
      <c r="P925" s="5"/>
      <c r="Q925" s="5"/>
      <c r="R925" s="5"/>
    </row>
    <row r="926" spans="15:18" ht="12.75">
      <c r="O926" s="5"/>
      <c r="P926" s="5"/>
      <c r="Q926" s="5"/>
      <c r="R926" s="5"/>
    </row>
    <row r="927" spans="15:18" ht="12.75">
      <c r="O927" s="5"/>
      <c r="P927" s="5"/>
      <c r="Q927" s="5"/>
      <c r="R927" s="5"/>
    </row>
    <row r="928" spans="15:18" ht="12.75">
      <c r="O928" s="5"/>
      <c r="P928" s="5"/>
      <c r="Q928" s="5"/>
      <c r="R928" s="5"/>
    </row>
    <row r="929" spans="15:18" ht="12.75">
      <c r="O929" s="5"/>
      <c r="P929" s="5"/>
      <c r="Q929" s="5"/>
      <c r="R929" s="5"/>
    </row>
    <row r="930" spans="15:18" ht="12.75">
      <c r="O930" s="5"/>
      <c r="P930" s="5"/>
      <c r="Q930" s="5"/>
      <c r="R930" s="5"/>
    </row>
    <row r="931" spans="15:18" ht="12.75">
      <c r="O931" s="5"/>
      <c r="P931" s="5"/>
      <c r="Q931" s="5"/>
      <c r="R931" s="5"/>
    </row>
    <row r="932" spans="15:18" ht="12.75">
      <c r="O932" s="5"/>
      <c r="P932" s="5"/>
      <c r="Q932" s="5"/>
      <c r="R932" s="5"/>
    </row>
    <row r="933" spans="15:18" ht="12.75">
      <c r="O933" s="5"/>
      <c r="P933" s="5"/>
      <c r="Q933" s="5"/>
      <c r="R933" s="5"/>
    </row>
    <row r="934" spans="15:18" ht="12.75">
      <c r="O934" s="5"/>
      <c r="P934" s="5"/>
      <c r="Q934" s="5"/>
      <c r="R934" s="5"/>
    </row>
    <row r="935" spans="15:18" ht="12.75">
      <c r="O935" s="5"/>
      <c r="P935" s="5"/>
      <c r="Q935" s="5"/>
      <c r="R935" s="5"/>
    </row>
    <row r="936" spans="15:18" ht="12.75">
      <c r="O936" s="5"/>
      <c r="P936" s="5"/>
      <c r="Q936" s="5"/>
      <c r="R936" s="5"/>
    </row>
    <row r="937" spans="15:18" ht="12.75">
      <c r="O937" s="5"/>
      <c r="P937" s="5"/>
      <c r="Q937" s="5"/>
      <c r="R937" s="5"/>
    </row>
    <row r="938" spans="15:18" ht="12.75">
      <c r="O938" s="5"/>
      <c r="P938" s="5"/>
      <c r="Q938" s="5"/>
      <c r="R938" s="5"/>
    </row>
    <row r="939" spans="15:18" ht="12.75">
      <c r="O939" s="5"/>
      <c r="P939" s="5"/>
      <c r="Q939" s="5"/>
      <c r="R939" s="5"/>
    </row>
    <row r="940" spans="15:18" ht="12.75">
      <c r="O940" s="5"/>
      <c r="P940" s="5"/>
      <c r="Q940" s="5"/>
      <c r="R940" s="5"/>
    </row>
    <row r="941" spans="15:18" ht="12.75">
      <c r="O941" s="5"/>
      <c r="P941" s="5"/>
      <c r="Q941" s="5"/>
      <c r="R941" s="5"/>
    </row>
    <row r="942" spans="15:18" ht="12.75">
      <c r="O942" s="5"/>
      <c r="P942" s="5"/>
      <c r="Q942" s="5"/>
      <c r="R942" s="5"/>
    </row>
    <row r="943" spans="15:18" ht="12.75">
      <c r="O943" s="5"/>
      <c r="P943" s="5"/>
      <c r="Q943" s="5"/>
      <c r="R943" s="5"/>
    </row>
    <row r="944" spans="15:18" ht="12.75">
      <c r="O944" s="5"/>
      <c r="P944" s="5"/>
      <c r="Q944" s="5"/>
      <c r="R944" s="5"/>
    </row>
    <row r="945" spans="15:18" ht="12.75">
      <c r="O945" s="5"/>
      <c r="P945" s="5"/>
      <c r="Q945" s="5"/>
      <c r="R945" s="5"/>
    </row>
    <row r="946" spans="15:18" ht="12.75">
      <c r="O946" s="5"/>
      <c r="P946" s="5"/>
      <c r="Q946" s="5"/>
      <c r="R946" s="5"/>
    </row>
    <row r="947" spans="15:18" ht="12.75">
      <c r="O947" s="5"/>
      <c r="P947" s="5"/>
      <c r="Q947" s="5"/>
      <c r="R947" s="5"/>
    </row>
    <row r="948" spans="15:18" ht="12.75">
      <c r="O948" s="5"/>
      <c r="P948" s="5"/>
      <c r="Q948" s="5"/>
      <c r="R948" s="5"/>
    </row>
    <row r="949" spans="15:18" ht="12.75">
      <c r="O949" s="5"/>
      <c r="P949" s="5"/>
      <c r="Q949" s="5"/>
      <c r="R949" s="5"/>
    </row>
    <row r="950" spans="15:18" ht="12.75">
      <c r="O950" s="5"/>
      <c r="P950" s="5"/>
      <c r="Q950" s="5"/>
      <c r="R950" s="5"/>
    </row>
    <row r="951" spans="15:18" ht="12.75">
      <c r="O951" s="5"/>
      <c r="P951" s="5"/>
      <c r="Q951" s="5"/>
      <c r="R951" s="5"/>
    </row>
    <row r="952" spans="15:18" ht="12.75">
      <c r="O952" s="5"/>
      <c r="P952" s="5"/>
      <c r="Q952" s="5"/>
      <c r="R952" s="5"/>
    </row>
    <row r="953" spans="15:18" ht="12.75">
      <c r="O953" s="5"/>
      <c r="P953" s="5"/>
      <c r="Q953" s="5"/>
      <c r="R953" s="5"/>
    </row>
    <row r="954" spans="15:18" ht="12.75">
      <c r="O954" s="5"/>
      <c r="P954" s="5"/>
      <c r="Q954" s="5"/>
      <c r="R954" s="5"/>
    </row>
    <row r="955" spans="15:18" ht="12.75">
      <c r="O955" s="5"/>
      <c r="P955" s="5"/>
      <c r="Q955" s="5"/>
      <c r="R955" s="5"/>
    </row>
    <row r="956" spans="15:18" ht="12.75">
      <c r="O956" s="5"/>
      <c r="P956" s="5"/>
      <c r="Q956" s="5"/>
      <c r="R956" s="5"/>
    </row>
    <row r="957" spans="15:18" ht="12.75">
      <c r="O957" s="5"/>
      <c r="P957" s="5"/>
      <c r="Q957" s="5"/>
      <c r="R957" s="5"/>
    </row>
    <row r="958" spans="15:18" ht="12.75">
      <c r="O958" s="5"/>
      <c r="P958" s="5"/>
      <c r="Q958" s="5"/>
      <c r="R958" s="5"/>
    </row>
    <row r="959" spans="15:18" ht="12.75">
      <c r="O959" s="5"/>
      <c r="P959" s="5"/>
      <c r="Q959" s="5"/>
      <c r="R959" s="5"/>
    </row>
    <row r="960" spans="15:18" ht="12.75">
      <c r="O960" s="5"/>
      <c r="P960" s="5"/>
      <c r="Q960" s="5"/>
      <c r="R960" s="5"/>
    </row>
    <row r="961" spans="15:18" ht="12.75">
      <c r="O961" s="5"/>
      <c r="P961" s="5"/>
      <c r="Q961" s="5"/>
      <c r="R961" s="5"/>
    </row>
    <row r="962" spans="15:18" ht="12.75">
      <c r="O962" s="5"/>
      <c r="P962" s="5"/>
      <c r="Q962" s="5"/>
      <c r="R962" s="5"/>
    </row>
    <row r="963" spans="15:18" ht="12.75">
      <c r="O963" s="5"/>
      <c r="P963" s="5"/>
      <c r="Q963" s="5"/>
      <c r="R963" s="5"/>
    </row>
    <row r="964" spans="15:18" ht="12.75">
      <c r="O964" s="5"/>
      <c r="P964" s="5"/>
      <c r="Q964" s="5"/>
      <c r="R964" s="5"/>
    </row>
    <row r="965" spans="15:18" ht="12.75">
      <c r="O965" s="5"/>
      <c r="P965" s="5"/>
      <c r="Q965" s="5"/>
      <c r="R965" s="5"/>
    </row>
    <row r="966" spans="15:18" ht="12.75">
      <c r="O966" s="5"/>
      <c r="P966" s="5"/>
      <c r="Q966" s="5"/>
      <c r="R966" s="5"/>
    </row>
    <row r="967" spans="15:18" ht="12.75">
      <c r="O967" s="5"/>
      <c r="P967" s="5"/>
      <c r="Q967" s="5"/>
      <c r="R967" s="5"/>
    </row>
    <row r="968" spans="15:18" ht="12.75">
      <c r="O968" s="5"/>
      <c r="P968" s="5"/>
      <c r="Q968" s="5"/>
      <c r="R968" s="5"/>
    </row>
    <row r="969" spans="15:18" ht="12.75">
      <c r="O969" s="5"/>
      <c r="P969" s="5"/>
      <c r="Q969" s="5"/>
      <c r="R969" s="5"/>
    </row>
    <row r="970" spans="15:18" ht="12.75">
      <c r="O970" s="5"/>
      <c r="P970" s="5"/>
      <c r="Q970" s="5"/>
      <c r="R970" s="5"/>
    </row>
    <row r="971" spans="15:18" ht="12.75">
      <c r="O971" s="5"/>
      <c r="P971" s="5"/>
      <c r="Q971" s="5"/>
      <c r="R971" s="5"/>
    </row>
    <row r="972" spans="15:18" ht="12.75">
      <c r="O972" s="5"/>
      <c r="P972" s="5"/>
      <c r="Q972" s="5"/>
      <c r="R972" s="5"/>
    </row>
    <row r="973" spans="15:18" ht="12.75">
      <c r="O973" s="5"/>
      <c r="P973" s="5"/>
      <c r="Q973" s="5"/>
      <c r="R973" s="5"/>
    </row>
    <row r="974" spans="15:18" ht="12.75">
      <c r="O974" s="5"/>
      <c r="P974" s="5"/>
      <c r="Q974" s="5"/>
      <c r="R974" s="5"/>
    </row>
    <row r="975" spans="15:18" ht="12.75">
      <c r="O975" s="5"/>
      <c r="P975" s="5"/>
      <c r="Q975" s="5"/>
      <c r="R975" s="5"/>
    </row>
    <row r="976" spans="15:18" ht="12.75">
      <c r="O976" s="5"/>
      <c r="P976" s="5"/>
      <c r="Q976" s="5"/>
      <c r="R976" s="5"/>
    </row>
    <row r="977" spans="15:18" ht="12.75">
      <c r="O977" s="5"/>
      <c r="P977" s="5"/>
      <c r="Q977" s="5"/>
      <c r="R977" s="5"/>
    </row>
    <row r="978" spans="15:18" ht="12.75">
      <c r="O978" s="5"/>
      <c r="P978" s="5"/>
      <c r="Q978" s="5"/>
      <c r="R978" s="5"/>
    </row>
    <row r="979" spans="15:18" ht="12.75">
      <c r="O979" s="5"/>
      <c r="P979" s="5"/>
      <c r="Q979" s="5"/>
      <c r="R979" s="5"/>
    </row>
    <row r="980" spans="15:18" ht="12.75">
      <c r="O980" s="5"/>
      <c r="P980" s="5"/>
      <c r="Q980" s="5"/>
      <c r="R980" s="5"/>
    </row>
    <row r="981" spans="15:18" ht="12.75">
      <c r="O981" s="5"/>
      <c r="P981" s="5"/>
      <c r="Q981" s="5"/>
      <c r="R981" s="5"/>
    </row>
    <row r="982" spans="15:18" ht="12.75">
      <c r="O982" s="5"/>
      <c r="P982" s="5"/>
      <c r="Q982" s="5"/>
      <c r="R982" s="5"/>
    </row>
    <row r="983" spans="15:18" ht="12.75">
      <c r="O983" s="5"/>
      <c r="P983" s="5"/>
      <c r="Q983" s="5"/>
      <c r="R983" s="5"/>
    </row>
    <row r="984" spans="15:18" ht="12.75">
      <c r="O984" s="5"/>
      <c r="P984" s="5"/>
      <c r="Q984" s="5"/>
      <c r="R984" s="5"/>
    </row>
    <row r="985" spans="15:18" ht="12.75">
      <c r="O985" s="5"/>
      <c r="P985" s="5"/>
      <c r="Q985" s="5"/>
      <c r="R985" s="5"/>
    </row>
    <row r="986" spans="15:18" ht="12.75">
      <c r="O986" s="5"/>
      <c r="P986" s="5"/>
      <c r="Q986" s="5"/>
      <c r="R986" s="5"/>
    </row>
    <row r="987" spans="15:18" ht="12.75">
      <c r="O987" s="5"/>
      <c r="P987" s="5"/>
      <c r="Q987" s="5"/>
      <c r="R987" s="5"/>
    </row>
    <row r="988" spans="15:18" ht="12.75">
      <c r="O988" s="5"/>
      <c r="P988" s="5"/>
      <c r="Q988" s="5"/>
      <c r="R988" s="5"/>
    </row>
    <row r="989" spans="15:18" ht="12.75">
      <c r="O989" s="5"/>
      <c r="P989" s="5"/>
      <c r="Q989" s="5"/>
      <c r="R989" s="5"/>
    </row>
    <row r="990" spans="15:18" ht="12.75">
      <c r="O990" s="5"/>
      <c r="P990" s="5"/>
      <c r="Q990" s="5"/>
      <c r="R990" s="5"/>
    </row>
    <row r="991" spans="15:18" ht="12.75">
      <c r="O991" s="5"/>
      <c r="P991" s="5"/>
      <c r="Q991" s="5"/>
      <c r="R991" s="5"/>
    </row>
    <row r="992" spans="15:18" ht="12.75">
      <c r="O992" s="5"/>
      <c r="P992" s="5"/>
      <c r="Q992" s="5"/>
      <c r="R992" s="5"/>
    </row>
    <row r="993" spans="15:18" ht="12.75">
      <c r="O993" s="5"/>
      <c r="P993" s="5"/>
      <c r="Q993" s="5"/>
      <c r="R993" s="5"/>
    </row>
    <row r="994" spans="15:18" ht="12.75">
      <c r="O994" s="5"/>
      <c r="P994" s="5"/>
      <c r="Q994" s="5"/>
      <c r="R994" s="5"/>
    </row>
    <row r="995" spans="15:18" ht="12.75">
      <c r="O995" s="5"/>
      <c r="P995" s="5"/>
      <c r="Q995" s="5"/>
      <c r="R995" s="5"/>
    </row>
    <row r="996" spans="15:18" ht="12.75">
      <c r="O996" s="5"/>
      <c r="P996" s="5"/>
      <c r="Q996" s="5"/>
      <c r="R996" s="5"/>
    </row>
    <row r="997" spans="15:18" ht="12.75">
      <c r="O997" s="5"/>
      <c r="P997" s="5"/>
      <c r="Q997" s="5"/>
      <c r="R997" s="5"/>
    </row>
    <row r="998" spans="15:18" ht="12.75">
      <c r="O998" s="5"/>
      <c r="P998" s="5"/>
      <c r="Q998" s="5"/>
      <c r="R998" s="5"/>
    </row>
    <row r="999" spans="15:18" ht="12.75">
      <c r="O999" s="5"/>
      <c r="P999" s="5"/>
      <c r="Q999" s="5"/>
      <c r="R999" s="5"/>
    </row>
    <row r="1000" spans="15:18" ht="12.75">
      <c r="O1000" s="5"/>
      <c r="P1000" s="5"/>
      <c r="Q1000" s="5"/>
      <c r="R1000" s="5"/>
    </row>
    <row r="1001" spans="15:18" ht="12.75">
      <c r="O1001" s="5"/>
      <c r="P1001" s="5"/>
      <c r="Q1001" s="5"/>
      <c r="R1001" s="5"/>
    </row>
    <row r="1002" spans="15:18" ht="12.75">
      <c r="O1002" s="5"/>
      <c r="P1002" s="5"/>
      <c r="Q1002" s="5"/>
      <c r="R1002" s="5"/>
    </row>
    <row r="1003" spans="15:18" ht="12.75">
      <c r="O1003" s="5"/>
      <c r="P1003" s="5"/>
      <c r="Q1003" s="5"/>
      <c r="R1003" s="5"/>
    </row>
    <row r="1004" spans="15:18" ht="12.75">
      <c r="O1004" s="5"/>
      <c r="P1004" s="5"/>
      <c r="Q1004" s="5"/>
      <c r="R1004" s="5"/>
    </row>
    <row r="1005" spans="15:18" ht="12.75">
      <c r="O1005" s="5"/>
      <c r="P1005" s="5"/>
      <c r="Q1005" s="5"/>
      <c r="R1005" s="5"/>
    </row>
    <row r="1006" spans="15:18" ht="12.75">
      <c r="O1006" s="5"/>
      <c r="P1006" s="5"/>
      <c r="Q1006" s="5"/>
      <c r="R1006" s="5"/>
    </row>
    <row r="1007" spans="15:18" ht="12.75">
      <c r="O1007" s="5"/>
      <c r="P1007" s="5"/>
      <c r="Q1007" s="5"/>
      <c r="R1007" s="5"/>
    </row>
    <row r="1008" spans="15:18" ht="12.75">
      <c r="O1008" s="5"/>
      <c r="P1008" s="5"/>
      <c r="Q1008" s="5"/>
      <c r="R1008" s="5"/>
    </row>
    <row r="1009" spans="15:18" ht="12.75">
      <c r="O1009" s="5"/>
      <c r="P1009" s="5"/>
      <c r="Q1009" s="5"/>
      <c r="R1009" s="5"/>
    </row>
    <row r="1010" spans="15:18" ht="12.75">
      <c r="O1010" s="5"/>
      <c r="P1010" s="5"/>
      <c r="Q1010" s="5"/>
      <c r="R1010" s="5"/>
    </row>
    <row r="1011" spans="15:18" ht="12.75">
      <c r="O1011" s="5"/>
      <c r="P1011" s="5"/>
      <c r="Q1011" s="5"/>
      <c r="R1011" s="5"/>
    </row>
    <row r="1012" spans="15:18" ht="12.75">
      <c r="O1012" s="5"/>
      <c r="P1012" s="5"/>
      <c r="Q1012" s="5"/>
      <c r="R1012" s="5"/>
    </row>
    <row r="1013" spans="15:18" ht="12.75">
      <c r="O1013" s="5"/>
      <c r="P1013" s="5"/>
      <c r="Q1013" s="5"/>
      <c r="R1013" s="5"/>
    </row>
    <row r="1014" spans="15:18" ht="12.75">
      <c r="O1014" s="5"/>
      <c r="P1014" s="5"/>
      <c r="Q1014" s="5"/>
      <c r="R1014" s="5"/>
    </row>
    <row r="1015" spans="15:18" ht="12.75">
      <c r="O1015" s="5"/>
      <c r="P1015" s="5"/>
      <c r="Q1015" s="5"/>
      <c r="R1015" s="5"/>
    </row>
    <row r="1016" spans="15:18" ht="12.75">
      <c r="O1016" s="5"/>
      <c r="P1016" s="5"/>
      <c r="Q1016" s="5"/>
      <c r="R1016" s="5"/>
    </row>
    <row r="1017" spans="15:18" ht="12.75">
      <c r="O1017" s="5"/>
      <c r="P1017" s="5"/>
      <c r="Q1017" s="5"/>
      <c r="R1017" s="5"/>
    </row>
    <row r="1018" spans="15:18" ht="12.75">
      <c r="O1018" s="5"/>
      <c r="P1018" s="5"/>
      <c r="Q1018" s="5"/>
      <c r="R1018" s="5"/>
    </row>
    <row r="1019" spans="15:18" ht="12.75">
      <c r="O1019" s="5"/>
      <c r="P1019" s="5"/>
      <c r="Q1019" s="5"/>
      <c r="R1019" s="5"/>
    </row>
    <row r="1020" spans="15:18" ht="12.75">
      <c r="O1020" s="5"/>
      <c r="P1020" s="5"/>
      <c r="Q1020" s="5"/>
      <c r="R1020" s="5"/>
    </row>
    <row r="1021" spans="15:18" ht="12.75">
      <c r="O1021" s="5"/>
      <c r="P1021" s="5"/>
      <c r="Q1021" s="5"/>
      <c r="R1021" s="5"/>
    </row>
    <row r="1022" spans="15:18" ht="12.75">
      <c r="O1022" s="5"/>
      <c r="P1022" s="5"/>
      <c r="Q1022" s="5"/>
      <c r="R1022" s="5"/>
    </row>
    <row r="1023" spans="15:18" ht="12.75">
      <c r="O1023" s="5"/>
      <c r="P1023" s="5"/>
      <c r="Q1023" s="5"/>
      <c r="R1023" s="5"/>
    </row>
    <row r="1024" spans="15:18" ht="12.75">
      <c r="O1024" s="5"/>
      <c r="P1024" s="5"/>
      <c r="Q1024" s="5"/>
      <c r="R1024" s="5"/>
    </row>
    <row r="1025" spans="15:18" ht="12.75">
      <c r="O1025" s="5"/>
      <c r="P1025" s="5"/>
      <c r="Q1025" s="5"/>
      <c r="R1025" s="5"/>
    </row>
    <row r="1026" spans="15:18" ht="12.75">
      <c r="O1026" s="5"/>
      <c r="P1026" s="5"/>
      <c r="Q1026" s="5"/>
      <c r="R1026" s="5"/>
    </row>
    <row r="1027" spans="15:18" ht="12.75">
      <c r="O1027" s="5"/>
      <c r="P1027" s="5"/>
      <c r="Q1027" s="5"/>
      <c r="R1027" s="5"/>
    </row>
    <row r="1028" spans="15:18" ht="12.75">
      <c r="O1028" s="5"/>
      <c r="P1028" s="5"/>
      <c r="Q1028" s="5"/>
      <c r="R1028" s="5"/>
    </row>
    <row r="1029" spans="15:18" ht="12.75">
      <c r="O1029" s="5"/>
      <c r="P1029" s="5"/>
      <c r="Q1029" s="5"/>
      <c r="R1029" s="5"/>
    </row>
    <row r="1030" spans="15:18" ht="12.75">
      <c r="O1030" s="5"/>
      <c r="P1030" s="5"/>
      <c r="Q1030" s="5"/>
      <c r="R1030" s="5"/>
    </row>
    <row r="1031" spans="15:18" ht="12.75">
      <c r="O1031" s="5"/>
      <c r="P1031" s="5"/>
      <c r="Q1031" s="5"/>
      <c r="R1031" s="5"/>
    </row>
    <row r="1032" spans="15:18" ht="12.75">
      <c r="O1032" s="5"/>
      <c r="P1032" s="5"/>
      <c r="Q1032" s="5"/>
      <c r="R1032" s="5"/>
    </row>
    <row r="1033" spans="15:18" ht="12.75">
      <c r="O1033" s="5"/>
      <c r="P1033" s="5"/>
      <c r="Q1033" s="5"/>
      <c r="R1033" s="5"/>
    </row>
    <row r="1034" spans="15:18" ht="12.75">
      <c r="O1034" s="5"/>
      <c r="P1034" s="5"/>
      <c r="Q1034" s="5"/>
      <c r="R1034" s="5"/>
    </row>
    <row r="1035" spans="15:18" ht="12.75">
      <c r="O1035" s="5"/>
      <c r="P1035" s="5"/>
      <c r="Q1035" s="5"/>
      <c r="R1035" s="5"/>
    </row>
    <row r="1036" spans="15:18" ht="12.75">
      <c r="O1036" s="5"/>
      <c r="P1036" s="5"/>
      <c r="Q1036" s="5"/>
      <c r="R1036" s="5"/>
    </row>
    <row r="1037" spans="15:18" ht="12.75">
      <c r="O1037" s="5"/>
      <c r="P1037" s="5"/>
      <c r="Q1037" s="5"/>
      <c r="R1037" s="5"/>
    </row>
    <row r="1038" spans="15:18" ht="12.75">
      <c r="O1038" s="5"/>
      <c r="P1038" s="5"/>
      <c r="Q1038" s="5"/>
      <c r="R1038" s="5"/>
    </row>
    <row r="1039" spans="15:18" ht="12.75">
      <c r="O1039" s="5"/>
      <c r="P1039" s="5"/>
      <c r="Q1039" s="5"/>
      <c r="R1039" s="5"/>
    </row>
    <row r="1040" spans="15:18" ht="12.75">
      <c r="O1040" s="5"/>
      <c r="P1040" s="5"/>
      <c r="Q1040" s="5"/>
      <c r="R1040" s="5"/>
    </row>
    <row r="1041" spans="15:18" ht="12.75">
      <c r="O1041" s="5"/>
      <c r="P1041" s="5"/>
      <c r="Q1041" s="5"/>
      <c r="R1041" s="5"/>
    </row>
    <row r="1042" spans="15:18" ht="12.75">
      <c r="O1042" s="5"/>
      <c r="P1042" s="5"/>
      <c r="Q1042" s="5"/>
      <c r="R1042" s="5"/>
    </row>
    <row r="1043" spans="15:18" ht="12.75">
      <c r="O1043" s="5"/>
      <c r="P1043" s="5"/>
      <c r="Q1043" s="5"/>
      <c r="R1043" s="5"/>
    </row>
    <row r="1044" spans="15:18" ht="12.75">
      <c r="O1044" s="5"/>
      <c r="P1044" s="5"/>
      <c r="Q1044" s="5"/>
      <c r="R1044" s="5"/>
    </row>
    <row r="1045" spans="15:18" ht="12.75">
      <c r="O1045" s="5"/>
      <c r="P1045" s="5"/>
      <c r="Q1045" s="5"/>
      <c r="R1045" s="5"/>
    </row>
    <row r="1046" spans="15:18" ht="12.75">
      <c r="O1046" s="5"/>
      <c r="P1046" s="5"/>
      <c r="Q1046" s="5"/>
      <c r="R1046" s="5"/>
    </row>
    <row r="1047" spans="15:18" ht="12.75">
      <c r="O1047" s="5"/>
      <c r="P1047" s="5"/>
      <c r="Q1047" s="5"/>
      <c r="R1047" s="5"/>
    </row>
    <row r="1048" spans="15:18" ht="12.75">
      <c r="O1048" s="5"/>
      <c r="P1048" s="5"/>
      <c r="Q1048" s="5"/>
      <c r="R1048" s="5"/>
    </row>
    <row r="1049" spans="15:18" ht="12.75">
      <c r="O1049" s="5"/>
      <c r="P1049" s="5"/>
      <c r="Q1049" s="5"/>
      <c r="R1049" s="5"/>
    </row>
    <row r="1050" spans="15:18" ht="12.75">
      <c r="O1050" s="5"/>
      <c r="P1050" s="5"/>
      <c r="Q1050" s="5"/>
      <c r="R1050" s="5"/>
    </row>
    <row r="1051" spans="15:18" ht="12.75">
      <c r="O1051" s="5"/>
      <c r="P1051" s="5"/>
      <c r="Q1051" s="5"/>
      <c r="R1051" s="5"/>
    </row>
    <row r="1052" spans="15:18" ht="12.75">
      <c r="O1052" s="5"/>
      <c r="P1052" s="5"/>
      <c r="Q1052" s="5"/>
      <c r="R1052" s="5"/>
    </row>
    <row r="1053" spans="15:18" ht="12.75">
      <c r="O1053" s="5"/>
      <c r="P1053" s="5"/>
      <c r="Q1053" s="5"/>
      <c r="R1053" s="5"/>
    </row>
    <row r="1054" spans="15:18" ht="12.75">
      <c r="O1054" s="5"/>
      <c r="P1054" s="5"/>
      <c r="Q1054" s="5"/>
      <c r="R1054" s="5"/>
    </row>
    <row r="1055" spans="15:18" ht="12.75">
      <c r="O1055" s="5"/>
      <c r="P1055" s="5"/>
      <c r="Q1055" s="5"/>
      <c r="R1055" s="5"/>
    </row>
    <row r="1056" spans="15:18" ht="12.75">
      <c r="O1056" s="5"/>
      <c r="P1056" s="5"/>
      <c r="Q1056" s="5"/>
      <c r="R1056" s="5"/>
    </row>
    <row r="1057" spans="15:18" ht="12.75">
      <c r="O1057" s="5"/>
      <c r="P1057" s="5"/>
      <c r="Q1057" s="5"/>
      <c r="R1057" s="5"/>
    </row>
    <row r="1058" spans="15:18" ht="12.75">
      <c r="O1058" s="5"/>
      <c r="P1058" s="5"/>
      <c r="Q1058" s="5"/>
      <c r="R1058" s="5"/>
    </row>
    <row r="1059" spans="15:18" ht="12.75">
      <c r="O1059" s="5"/>
      <c r="P1059" s="5"/>
      <c r="Q1059" s="5"/>
      <c r="R1059" s="5"/>
    </row>
    <row r="1060" spans="15:18" ht="12.75">
      <c r="O1060" s="5"/>
      <c r="P1060" s="5"/>
      <c r="Q1060" s="5"/>
      <c r="R1060" s="5"/>
    </row>
    <row r="1061" spans="15:18" ht="12.75">
      <c r="O1061" s="5"/>
      <c r="P1061" s="5"/>
      <c r="Q1061" s="5"/>
      <c r="R1061" s="5"/>
    </row>
    <row r="1062" spans="15:18" ht="12.75">
      <c r="O1062" s="5"/>
      <c r="P1062" s="5"/>
      <c r="Q1062" s="5"/>
      <c r="R1062" s="5"/>
    </row>
    <row r="1063" spans="15:18" ht="12.75">
      <c r="O1063" s="5"/>
      <c r="P1063" s="5"/>
      <c r="Q1063" s="5"/>
      <c r="R1063" s="5"/>
    </row>
    <row r="1064" spans="15:18" ht="12.75">
      <c r="O1064" s="5"/>
      <c r="P1064" s="5"/>
      <c r="Q1064" s="5"/>
      <c r="R1064" s="5"/>
    </row>
    <row r="1065" spans="15:18" ht="12.75">
      <c r="O1065" s="5"/>
      <c r="P1065" s="5"/>
      <c r="Q1065" s="5"/>
      <c r="R1065" s="5"/>
    </row>
    <row r="1066" spans="15:18" ht="12.75">
      <c r="O1066" s="5"/>
      <c r="P1066" s="5"/>
      <c r="Q1066" s="5"/>
      <c r="R1066" s="5"/>
    </row>
    <row r="1067" spans="15:18" ht="12.75">
      <c r="O1067" s="5"/>
      <c r="P1067" s="5"/>
      <c r="Q1067" s="5"/>
      <c r="R1067" s="5"/>
    </row>
    <row r="1068" spans="15:18" ht="12.75">
      <c r="O1068" s="5"/>
      <c r="P1068" s="5"/>
      <c r="Q1068" s="5"/>
      <c r="R1068" s="5"/>
    </row>
    <row r="1069" spans="15:18" ht="12.75">
      <c r="O1069" s="5"/>
      <c r="P1069" s="5"/>
      <c r="Q1069" s="5"/>
      <c r="R1069" s="5"/>
    </row>
    <row r="1070" spans="15:18" ht="12.75">
      <c r="O1070" s="5"/>
      <c r="P1070" s="5"/>
      <c r="Q1070" s="5"/>
      <c r="R1070" s="5"/>
    </row>
    <row r="1071" spans="15:18" ht="12.75">
      <c r="O1071" s="5"/>
      <c r="P1071" s="5"/>
      <c r="Q1071" s="5"/>
      <c r="R1071" s="5"/>
    </row>
    <row r="1072" spans="15:18" ht="12.75">
      <c r="O1072" s="5"/>
      <c r="P1072" s="5"/>
      <c r="Q1072" s="5"/>
      <c r="R1072" s="5"/>
    </row>
    <row r="1073" spans="15:18" ht="12.75">
      <c r="O1073" s="5"/>
      <c r="P1073" s="5"/>
      <c r="Q1073" s="5"/>
      <c r="R1073" s="5"/>
    </row>
    <row r="1074" spans="15:18" ht="12.75">
      <c r="O1074" s="5"/>
      <c r="P1074" s="5"/>
      <c r="Q1074" s="5"/>
      <c r="R1074" s="5"/>
    </row>
    <row r="1075" spans="15:18" ht="12.75">
      <c r="O1075" s="5"/>
      <c r="P1075" s="5"/>
      <c r="Q1075" s="5"/>
      <c r="R1075" s="5"/>
    </row>
    <row r="1076" spans="15:18" ht="12.75">
      <c r="O1076" s="5"/>
      <c r="P1076" s="5"/>
      <c r="Q1076" s="5"/>
      <c r="R1076" s="5"/>
    </row>
    <row r="1077" spans="15:18" ht="12.75">
      <c r="O1077" s="5"/>
      <c r="P1077" s="5"/>
      <c r="Q1077" s="5"/>
      <c r="R1077" s="5"/>
    </row>
    <row r="1078" spans="15:18" ht="12.75">
      <c r="O1078" s="5"/>
      <c r="P1078" s="5"/>
      <c r="Q1078" s="5"/>
      <c r="R1078" s="5"/>
    </row>
    <row r="1079" spans="15:18" ht="12.75">
      <c r="O1079" s="5"/>
      <c r="P1079" s="5"/>
      <c r="Q1079" s="5"/>
      <c r="R1079" s="5"/>
    </row>
    <row r="1080" spans="15:18" ht="12.75">
      <c r="O1080" s="5"/>
      <c r="P1080" s="5"/>
      <c r="Q1080" s="5"/>
      <c r="R1080" s="5"/>
    </row>
    <row r="1081" spans="15:18" ht="12.75">
      <c r="O1081" s="5"/>
      <c r="P1081" s="5"/>
      <c r="Q1081" s="5"/>
      <c r="R1081" s="5"/>
    </row>
    <row r="1082" spans="15:18" ht="12.75">
      <c r="O1082" s="5"/>
      <c r="P1082" s="5"/>
      <c r="Q1082" s="5"/>
      <c r="R1082" s="5"/>
    </row>
    <row r="1083" spans="15:18" ht="12.75">
      <c r="O1083" s="5"/>
      <c r="P1083" s="5"/>
      <c r="Q1083" s="5"/>
      <c r="R1083" s="5"/>
    </row>
    <row r="1084" spans="15:18" ht="12.75">
      <c r="O1084" s="5"/>
      <c r="P1084" s="5"/>
      <c r="Q1084" s="5"/>
      <c r="R1084" s="5"/>
    </row>
    <row r="1085" spans="15:18" ht="12.75">
      <c r="O1085" s="5"/>
      <c r="P1085" s="5"/>
      <c r="Q1085" s="5"/>
      <c r="R1085" s="5"/>
    </row>
    <row r="1086" spans="15:18" ht="12.75">
      <c r="O1086" s="5"/>
      <c r="P1086" s="5"/>
      <c r="Q1086" s="5"/>
      <c r="R1086" s="5"/>
    </row>
    <row r="1087" spans="15:18" ht="12.75">
      <c r="O1087" s="5"/>
      <c r="P1087" s="5"/>
      <c r="Q1087" s="5"/>
      <c r="R1087" s="5"/>
    </row>
    <row r="1088" spans="15:18" ht="12.75">
      <c r="O1088" s="5"/>
      <c r="P1088" s="5"/>
      <c r="Q1088" s="5"/>
      <c r="R1088" s="5"/>
    </row>
    <row r="1089" spans="15:18" ht="12.75">
      <c r="O1089" s="5"/>
      <c r="P1089" s="5"/>
      <c r="Q1089" s="5"/>
      <c r="R1089" s="5"/>
    </row>
    <row r="1090" spans="15:18" ht="12.75">
      <c r="O1090" s="5"/>
      <c r="P1090" s="5"/>
      <c r="Q1090" s="5"/>
      <c r="R1090" s="5"/>
    </row>
    <row r="1091" spans="15:18" ht="12.75">
      <c r="O1091" s="5"/>
      <c r="P1091" s="5"/>
      <c r="Q1091" s="5"/>
      <c r="R1091" s="5"/>
    </row>
    <row r="1092" spans="15:18" ht="12.75">
      <c r="O1092" s="5"/>
      <c r="P1092" s="5"/>
      <c r="Q1092" s="5"/>
      <c r="R1092" s="5"/>
    </row>
    <row r="1093" spans="15:18" ht="12.75">
      <c r="O1093" s="5"/>
      <c r="P1093" s="5"/>
      <c r="Q1093" s="5"/>
      <c r="R1093" s="5"/>
    </row>
    <row r="1094" spans="15:18" ht="12.75">
      <c r="O1094" s="5"/>
      <c r="P1094" s="5"/>
      <c r="Q1094" s="5"/>
      <c r="R1094" s="5"/>
    </row>
    <row r="1095" spans="15:18" ht="12.75">
      <c r="O1095" s="5"/>
      <c r="P1095" s="5"/>
      <c r="Q1095" s="5"/>
      <c r="R1095" s="5"/>
    </row>
    <row r="1096" spans="15:18" ht="12.75">
      <c r="O1096" s="5"/>
      <c r="P1096" s="5"/>
      <c r="Q1096" s="5"/>
      <c r="R1096" s="5"/>
    </row>
    <row r="1097" spans="15:18" ht="12.75">
      <c r="O1097" s="5"/>
      <c r="P1097" s="5"/>
      <c r="Q1097" s="5"/>
      <c r="R1097" s="5"/>
    </row>
    <row r="1098" spans="15:18" ht="12.75">
      <c r="O1098" s="5"/>
      <c r="P1098" s="5"/>
      <c r="Q1098" s="5"/>
      <c r="R1098" s="5"/>
    </row>
    <row r="1099" spans="15:18" ht="12.75">
      <c r="O1099" s="5"/>
      <c r="P1099" s="5"/>
      <c r="Q1099" s="5"/>
      <c r="R1099" s="5"/>
    </row>
    <row r="1100" spans="15:18" ht="12.75">
      <c r="O1100" s="5"/>
      <c r="P1100" s="5"/>
      <c r="Q1100" s="5"/>
      <c r="R1100" s="5"/>
    </row>
    <row r="1101" spans="15:18" ht="12.75">
      <c r="O1101" s="5"/>
      <c r="P1101" s="5"/>
      <c r="Q1101" s="5"/>
      <c r="R1101" s="5"/>
    </row>
    <row r="1102" spans="15:18" ht="12.75">
      <c r="O1102" s="5"/>
      <c r="P1102" s="5"/>
      <c r="Q1102" s="5"/>
      <c r="R1102" s="5"/>
    </row>
    <row r="1103" spans="15:18" ht="12.75">
      <c r="O1103" s="5"/>
      <c r="P1103" s="5"/>
      <c r="Q1103" s="5"/>
      <c r="R1103" s="5"/>
    </row>
    <row r="1104" spans="15:18" ht="12.75">
      <c r="O1104" s="5"/>
      <c r="P1104" s="5"/>
      <c r="Q1104" s="5"/>
      <c r="R1104" s="5"/>
    </row>
    <row r="1105" spans="15:18" ht="12.75">
      <c r="O1105" s="5"/>
      <c r="P1105" s="5"/>
      <c r="Q1105" s="5"/>
      <c r="R1105" s="5"/>
    </row>
    <row r="1106" spans="15:18" ht="12.75">
      <c r="O1106" s="5"/>
      <c r="P1106" s="5"/>
      <c r="Q1106" s="5"/>
      <c r="R1106" s="5"/>
    </row>
    <row r="1107" spans="15:18" ht="12.75">
      <c r="O1107" s="5"/>
      <c r="P1107" s="5"/>
      <c r="Q1107" s="5"/>
      <c r="R1107" s="5"/>
    </row>
    <row r="1108" spans="15:18" ht="12.75">
      <c r="O1108" s="5"/>
      <c r="P1108" s="5"/>
      <c r="Q1108" s="5"/>
      <c r="R1108" s="5"/>
    </row>
    <row r="1109" spans="15:18" ht="12.75">
      <c r="O1109" s="5"/>
      <c r="P1109" s="5"/>
      <c r="Q1109" s="5"/>
      <c r="R1109" s="5"/>
    </row>
    <row r="1110" spans="15:18" ht="12.75">
      <c r="O1110" s="5"/>
      <c r="P1110" s="5"/>
      <c r="Q1110" s="5"/>
      <c r="R1110" s="5"/>
    </row>
    <row r="1111" spans="15:18" ht="12.75">
      <c r="O1111" s="5"/>
      <c r="P1111" s="5"/>
      <c r="Q1111" s="5"/>
      <c r="R1111" s="5"/>
    </row>
    <row r="1112" spans="15:18" ht="12.75">
      <c r="O1112" s="5"/>
      <c r="P1112" s="5"/>
      <c r="Q1112" s="5"/>
      <c r="R1112" s="5"/>
    </row>
    <row r="1113" spans="15:18" ht="12.75">
      <c r="O1113" s="5"/>
      <c r="P1113" s="5"/>
      <c r="Q1113" s="5"/>
      <c r="R1113" s="5"/>
    </row>
    <row r="1114" spans="15:18" ht="12.75">
      <c r="O1114" s="5"/>
      <c r="P1114" s="5"/>
      <c r="Q1114" s="5"/>
      <c r="R1114" s="5"/>
    </row>
    <row r="1115" spans="15:18" ht="12.75">
      <c r="O1115" s="5"/>
      <c r="P1115" s="5"/>
      <c r="Q1115" s="5"/>
      <c r="R1115" s="5"/>
    </row>
    <row r="1116" spans="15:18" ht="12.75">
      <c r="O1116" s="5"/>
      <c r="P1116" s="5"/>
      <c r="Q1116" s="5"/>
      <c r="R1116" s="5"/>
    </row>
    <row r="1117" spans="15:18" ht="12.75">
      <c r="O1117" s="5"/>
      <c r="P1117" s="5"/>
      <c r="Q1117" s="5"/>
      <c r="R1117" s="5"/>
    </row>
    <row r="1118" spans="15:18" ht="12.75">
      <c r="O1118" s="5"/>
      <c r="P1118" s="5"/>
      <c r="Q1118" s="5"/>
      <c r="R1118" s="5"/>
    </row>
    <row r="1119" spans="15:18" ht="12.75">
      <c r="O1119" s="5"/>
      <c r="P1119" s="5"/>
      <c r="Q1119" s="5"/>
      <c r="R1119" s="5"/>
    </row>
    <row r="1120" spans="15:18" ht="12.75">
      <c r="O1120" s="5"/>
      <c r="P1120" s="5"/>
      <c r="Q1120" s="5"/>
      <c r="R1120" s="5"/>
    </row>
    <row r="1121" spans="15:18" ht="12.75">
      <c r="O1121" s="5"/>
      <c r="P1121" s="5"/>
      <c r="Q1121" s="5"/>
      <c r="R1121" s="5"/>
    </row>
    <row r="1122" spans="15:18" ht="12.75">
      <c r="O1122" s="5"/>
      <c r="P1122" s="5"/>
      <c r="Q1122" s="5"/>
      <c r="R1122" s="5"/>
    </row>
    <row r="1123" spans="15:18" ht="12.75">
      <c r="O1123" s="5"/>
      <c r="P1123" s="5"/>
      <c r="Q1123" s="5"/>
      <c r="R1123" s="5"/>
    </row>
    <row r="1124" spans="15:18" ht="12.75">
      <c r="O1124" s="5"/>
      <c r="P1124" s="5"/>
      <c r="Q1124" s="5"/>
      <c r="R1124" s="5"/>
    </row>
    <row r="1125" spans="15:18" ht="12.75">
      <c r="O1125" s="5"/>
      <c r="P1125" s="5"/>
      <c r="Q1125" s="5"/>
      <c r="R1125" s="5"/>
    </row>
    <row r="1126" spans="15:18" ht="12.75">
      <c r="O1126" s="5"/>
      <c r="P1126" s="5"/>
      <c r="Q1126" s="5"/>
      <c r="R1126" s="5"/>
    </row>
    <row r="1127" spans="15:18" ht="12.75">
      <c r="O1127" s="5"/>
      <c r="P1127" s="5"/>
      <c r="Q1127" s="5"/>
      <c r="R1127" s="5"/>
    </row>
    <row r="1128" spans="15:18" ht="12.75">
      <c r="O1128" s="5"/>
      <c r="P1128" s="5"/>
      <c r="Q1128" s="5"/>
      <c r="R1128" s="5"/>
    </row>
    <row r="1129" spans="15:18" ht="12.75">
      <c r="O1129" s="5"/>
      <c r="P1129" s="5"/>
      <c r="Q1129" s="5"/>
      <c r="R1129" s="5"/>
    </row>
    <row r="1130" spans="15:18" ht="12.75">
      <c r="O1130" s="5"/>
      <c r="P1130" s="5"/>
      <c r="Q1130" s="5"/>
      <c r="R1130" s="5"/>
    </row>
    <row r="1131" spans="15:18" ht="12.75">
      <c r="O1131" s="5"/>
      <c r="P1131" s="5"/>
      <c r="Q1131" s="5"/>
      <c r="R1131" s="5"/>
    </row>
    <row r="1132" spans="15:18" ht="12.75">
      <c r="O1132" s="5"/>
      <c r="P1132" s="5"/>
      <c r="Q1132" s="5"/>
      <c r="R1132" s="5"/>
    </row>
    <row r="1133" spans="15:18" ht="12.75">
      <c r="O1133" s="5"/>
      <c r="P1133" s="5"/>
      <c r="Q1133" s="5"/>
      <c r="R1133" s="5"/>
    </row>
    <row r="1134" spans="15:18" ht="12.75">
      <c r="O1134" s="5"/>
      <c r="P1134" s="5"/>
      <c r="Q1134" s="5"/>
      <c r="R1134" s="5"/>
    </row>
    <row r="1135" spans="15:18" ht="12.75">
      <c r="O1135" s="5"/>
      <c r="P1135" s="5"/>
      <c r="Q1135" s="5"/>
      <c r="R1135" s="5"/>
    </row>
    <row r="1136" spans="15:18" ht="12.75">
      <c r="O1136" s="5"/>
      <c r="P1136" s="5"/>
      <c r="Q1136" s="5"/>
      <c r="R1136" s="5"/>
    </row>
    <row r="1137" spans="15:18" ht="12.75">
      <c r="O1137" s="5"/>
      <c r="P1137" s="5"/>
      <c r="Q1137" s="5"/>
      <c r="R1137" s="5"/>
    </row>
    <row r="1138" spans="15:18" ht="12.75">
      <c r="O1138" s="5"/>
      <c r="P1138" s="5"/>
      <c r="Q1138" s="5"/>
      <c r="R1138" s="5"/>
    </row>
    <row r="1139" spans="15:18" ht="12.75">
      <c r="O1139" s="5"/>
      <c r="P1139" s="5"/>
      <c r="Q1139" s="5"/>
      <c r="R1139" s="5"/>
    </row>
    <row r="1140" spans="15:18" ht="12.75">
      <c r="O1140" s="5"/>
      <c r="P1140" s="5"/>
      <c r="Q1140" s="5"/>
      <c r="R1140" s="5"/>
    </row>
    <row r="1141" spans="15:18" ht="12.75">
      <c r="O1141" s="5"/>
      <c r="P1141" s="5"/>
      <c r="Q1141" s="5"/>
      <c r="R1141" s="5"/>
    </row>
    <row r="1142" spans="15:18" ht="12.75">
      <c r="O1142" s="5"/>
      <c r="P1142" s="5"/>
      <c r="Q1142" s="5"/>
      <c r="R1142" s="5"/>
    </row>
    <row r="1143" spans="15:18" ht="12.75">
      <c r="O1143" s="5"/>
      <c r="P1143" s="5"/>
      <c r="Q1143" s="5"/>
      <c r="R1143" s="5"/>
    </row>
    <row r="1144" spans="15:18" ht="12.75">
      <c r="O1144" s="5"/>
      <c r="P1144" s="5"/>
      <c r="Q1144" s="5"/>
      <c r="R1144" s="5"/>
    </row>
    <row r="1145" spans="15:18" ht="12.75">
      <c r="O1145" s="5"/>
      <c r="P1145" s="5"/>
      <c r="Q1145" s="5"/>
      <c r="R1145" s="5"/>
    </row>
    <row r="1146" spans="15:18" ht="12.75">
      <c r="O1146" s="5"/>
      <c r="P1146" s="5"/>
      <c r="Q1146" s="5"/>
      <c r="R1146" s="5"/>
    </row>
    <row r="1147" spans="15:18" ht="12.75">
      <c r="O1147" s="5"/>
      <c r="P1147" s="5"/>
      <c r="Q1147" s="5"/>
      <c r="R1147" s="5"/>
    </row>
    <row r="1148" spans="15:18" ht="12.75">
      <c r="O1148" s="5"/>
      <c r="P1148" s="5"/>
      <c r="Q1148" s="5"/>
      <c r="R1148" s="5"/>
    </row>
    <row r="1149" spans="15:18" ht="12.75">
      <c r="O1149" s="5"/>
      <c r="P1149" s="5"/>
      <c r="Q1149" s="5"/>
      <c r="R1149" s="5"/>
    </row>
    <row r="1150" spans="15:18" ht="12.75">
      <c r="O1150" s="5"/>
      <c r="P1150" s="5"/>
      <c r="Q1150" s="5"/>
      <c r="R1150" s="5"/>
    </row>
    <row r="1151" spans="15:18" ht="12.75">
      <c r="O1151" s="5"/>
      <c r="P1151" s="5"/>
      <c r="Q1151" s="5"/>
      <c r="R1151" s="5"/>
    </row>
    <row r="1152" spans="15:18" ht="12.75">
      <c r="O1152" s="5"/>
      <c r="P1152" s="5"/>
      <c r="Q1152" s="5"/>
      <c r="R1152" s="5"/>
    </row>
    <row r="1153" spans="15:18" ht="12.75">
      <c r="O1153" s="5"/>
      <c r="P1153" s="5"/>
      <c r="Q1153" s="5"/>
      <c r="R1153" s="5"/>
    </row>
    <row r="1154" spans="15:18" ht="12.75">
      <c r="O1154" s="5"/>
      <c r="P1154" s="5"/>
      <c r="Q1154" s="5"/>
      <c r="R1154" s="5"/>
    </row>
    <row r="1155" spans="15:18" ht="12.75">
      <c r="O1155" s="5"/>
      <c r="P1155" s="5"/>
      <c r="Q1155" s="5"/>
      <c r="R1155" s="5"/>
    </row>
    <row r="1156" spans="15:18" ht="12.75">
      <c r="O1156" s="5"/>
      <c r="P1156" s="5"/>
      <c r="Q1156" s="5"/>
      <c r="R1156" s="5"/>
    </row>
    <row r="1157" spans="15:18" ht="12.75">
      <c r="O1157" s="5"/>
      <c r="P1157" s="5"/>
      <c r="Q1157" s="5"/>
      <c r="R1157" s="5"/>
    </row>
    <row r="1158" spans="15:18" ht="12.75">
      <c r="O1158" s="5"/>
      <c r="P1158" s="5"/>
      <c r="Q1158" s="5"/>
      <c r="R1158" s="5"/>
    </row>
    <row r="1159" spans="15:18" ht="12.75">
      <c r="O1159" s="5"/>
      <c r="P1159" s="5"/>
      <c r="Q1159" s="5"/>
      <c r="R1159" s="5"/>
    </row>
    <row r="1160" spans="15:18" ht="12.75">
      <c r="O1160" s="5"/>
      <c r="P1160" s="5"/>
      <c r="Q1160" s="5"/>
      <c r="R1160" s="5"/>
    </row>
    <row r="1161" spans="15:18" ht="12.75">
      <c r="O1161" s="5"/>
      <c r="P1161" s="5"/>
      <c r="Q1161" s="5"/>
      <c r="R1161" s="5"/>
    </row>
    <row r="1162" spans="15:18" ht="12.75">
      <c r="O1162" s="5"/>
      <c r="P1162" s="5"/>
      <c r="Q1162" s="5"/>
      <c r="R1162" s="5"/>
    </row>
    <row r="1163" spans="15:18" ht="12.75">
      <c r="O1163" s="5"/>
      <c r="P1163" s="5"/>
      <c r="Q1163" s="5"/>
      <c r="R1163" s="5"/>
    </row>
    <row r="1164" spans="15:18" ht="12.75">
      <c r="O1164" s="5"/>
      <c r="P1164" s="5"/>
      <c r="Q1164" s="5"/>
      <c r="R1164" s="5"/>
    </row>
    <row r="1165" spans="15:18" ht="12.75">
      <c r="O1165" s="5"/>
      <c r="P1165" s="5"/>
      <c r="Q1165" s="5"/>
      <c r="R1165" s="5"/>
    </row>
    <row r="1166" spans="15:18" ht="12.75">
      <c r="O1166" s="5"/>
      <c r="P1166" s="5"/>
      <c r="Q1166" s="5"/>
      <c r="R1166" s="5"/>
    </row>
    <row r="1167" spans="15:18" ht="12.75">
      <c r="O1167" s="5"/>
      <c r="P1167" s="5"/>
      <c r="Q1167" s="5"/>
      <c r="R1167" s="5"/>
    </row>
    <row r="1168" spans="15:18" ht="12.75">
      <c r="O1168" s="5"/>
      <c r="P1168" s="5"/>
      <c r="Q1168" s="5"/>
      <c r="R1168" s="5"/>
    </row>
    <row r="1169" spans="15:18" ht="12.75">
      <c r="O1169" s="5"/>
      <c r="P1169" s="5"/>
      <c r="Q1169" s="5"/>
      <c r="R1169" s="5"/>
    </row>
    <row r="1170" spans="15:18" ht="12.75">
      <c r="O1170" s="5"/>
      <c r="P1170" s="5"/>
      <c r="Q1170" s="5"/>
      <c r="R1170" s="5"/>
    </row>
    <row r="1171" spans="15:18" ht="12.75">
      <c r="O1171" s="5"/>
      <c r="P1171" s="5"/>
      <c r="Q1171" s="5"/>
      <c r="R1171" s="5"/>
    </row>
    <row r="1172" spans="15:18" ht="12.75">
      <c r="O1172" s="5"/>
      <c r="P1172" s="5"/>
      <c r="Q1172" s="5"/>
      <c r="R1172" s="5"/>
    </row>
    <row r="1173" spans="15:18" ht="12.75">
      <c r="O1173" s="5"/>
      <c r="P1173" s="5"/>
      <c r="Q1173" s="5"/>
      <c r="R1173" s="5"/>
    </row>
    <row r="1174" spans="15:18" ht="12.75">
      <c r="O1174" s="5"/>
      <c r="P1174" s="5"/>
      <c r="Q1174" s="5"/>
      <c r="R1174" s="5"/>
    </row>
    <row r="1175" spans="15:18" ht="12.75">
      <c r="O1175" s="5"/>
      <c r="P1175" s="5"/>
      <c r="Q1175" s="5"/>
      <c r="R1175" s="5"/>
    </row>
    <row r="1176" spans="15:18" ht="12.75">
      <c r="O1176" s="5"/>
      <c r="P1176" s="5"/>
      <c r="Q1176" s="5"/>
      <c r="R1176" s="5"/>
    </row>
    <row r="1177" spans="15:18" ht="12.75">
      <c r="O1177" s="5"/>
      <c r="P1177" s="5"/>
      <c r="Q1177" s="5"/>
      <c r="R1177" s="5"/>
    </row>
    <row r="1178" spans="15:18" ht="12.75">
      <c r="O1178" s="5"/>
      <c r="P1178" s="5"/>
      <c r="Q1178" s="5"/>
      <c r="R1178" s="5"/>
    </row>
    <row r="1179" spans="15:18" ht="12.75">
      <c r="O1179" s="5"/>
      <c r="P1179" s="5"/>
      <c r="Q1179" s="5"/>
      <c r="R1179" s="5"/>
    </row>
    <row r="1180" spans="15:18" ht="12.75">
      <c r="O1180" s="5"/>
      <c r="P1180" s="5"/>
      <c r="Q1180" s="5"/>
      <c r="R1180" s="5"/>
    </row>
    <row r="1181" spans="15:18" ht="12.75">
      <c r="O1181" s="5"/>
      <c r="P1181" s="5"/>
      <c r="Q1181" s="5"/>
      <c r="R1181" s="5"/>
    </row>
    <row r="1182" spans="15:18" ht="12.75">
      <c r="O1182" s="5"/>
      <c r="P1182" s="5"/>
      <c r="Q1182" s="5"/>
      <c r="R1182" s="5"/>
    </row>
    <row r="1183" spans="15:18" ht="12.75">
      <c r="O1183" s="5"/>
      <c r="P1183" s="5"/>
      <c r="Q1183" s="5"/>
      <c r="R1183" s="5"/>
    </row>
    <row r="1184" spans="15:18" ht="12.75">
      <c r="O1184" s="5"/>
      <c r="P1184" s="5"/>
      <c r="Q1184" s="5"/>
      <c r="R1184" s="5"/>
    </row>
    <row r="1185" spans="15:18" ht="12.75">
      <c r="O1185" s="5"/>
      <c r="P1185" s="5"/>
      <c r="Q1185" s="5"/>
      <c r="R1185" s="5"/>
    </row>
    <row r="1186" spans="15:18" ht="12.75">
      <c r="O1186" s="5"/>
      <c r="P1186" s="5"/>
      <c r="Q1186" s="5"/>
      <c r="R1186" s="5"/>
    </row>
    <row r="1187" spans="15:18" ht="12.75">
      <c r="O1187" s="5"/>
      <c r="P1187" s="5"/>
      <c r="Q1187" s="5"/>
      <c r="R1187" s="5"/>
    </row>
    <row r="1188" spans="15:18" ht="12.75">
      <c r="O1188" s="5"/>
      <c r="P1188" s="5"/>
      <c r="Q1188" s="5"/>
      <c r="R1188" s="5"/>
    </row>
    <row r="1189" spans="15:18" ht="12.75">
      <c r="O1189" s="5"/>
      <c r="P1189" s="5"/>
      <c r="Q1189" s="5"/>
      <c r="R1189" s="5"/>
    </row>
    <row r="1190" spans="15:18" ht="12.75">
      <c r="O1190" s="5"/>
      <c r="P1190" s="5"/>
      <c r="Q1190" s="5"/>
      <c r="R1190" s="5"/>
    </row>
    <row r="1191" spans="15:18" ht="12.75">
      <c r="O1191" s="5"/>
      <c r="P1191" s="5"/>
      <c r="Q1191" s="5"/>
      <c r="R1191" s="5"/>
    </row>
    <row r="1192" spans="15:18" ht="12.75">
      <c r="O1192" s="5"/>
      <c r="P1192" s="5"/>
      <c r="Q1192" s="5"/>
      <c r="R1192" s="5"/>
    </row>
    <row r="1193" spans="15:18" ht="12.75">
      <c r="O1193" s="5"/>
      <c r="P1193" s="5"/>
      <c r="Q1193" s="5"/>
      <c r="R1193" s="5"/>
    </row>
    <row r="1194" spans="15:18" ht="12.75">
      <c r="O1194" s="5"/>
      <c r="P1194" s="5"/>
      <c r="Q1194" s="5"/>
      <c r="R1194" s="5"/>
    </row>
    <row r="1195" spans="15:18" ht="12.75">
      <c r="O1195" s="5"/>
      <c r="P1195" s="5"/>
      <c r="Q1195" s="5"/>
      <c r="R1195" s="5"/>
    </row>
    <row r="1196" spans="15:18" ht="12.75">
      <c r="O1196" s="5"/>
      <c r="P1196" s="5"/>
      <c r="Q1196" s="5"/>
      <c r="R1196" s="5"/>
    </row>
    <row r="1197" spans="15:18" ht="12.75">
      <c r="O1197" s="5"/>
      <c r="P1197" s="5"/>
      <c r="Q1197" s="5"/>
      <c r="R1197" s="5"/>
    </row>
    <row r="1198" spans="15:18" ht="12.75">
      <c r="O1198" s="5"/>
      <c r="P1198" s="5"/>
      <c r="Q1198" s="5"/>
      <c r="R1198" s="5"/>
    </row>
    <row r="1199" spans="15:18" ht="12.75">
      <c r="O1199" s="5"/>
      <c r="P1199" s="5"/>
      <c r="Q1199" s="5"/>
      <c r="R1199" s="5"/>
    </row>
    <row r="1200" spans="15:18" ht="12.75">
      <c r="O1200" s="5"/>
      <c r="P1200" s="5"/>
      <c r="Q1200" s="5"/>
      <c r="R1200" s="5"/>
    </row>
    <row r="1201" spans="15:18" ht="12.75">
      <c r="O1201" s="5"/>
      <c r="P1201" s="5"/>
      <c r="Q1201" s="5"/>
      <c r="R1201" s="5"/>
    </row>
    <row r="1202" spans="15:18" ht="12.75">
      <c r="O1202" s="5"/>
      <c r="P1202" s="5"/>
      <c r="Q1202" s="5"/>
      <c r="R1202" s="5"/>
    </row>
    <row r="1203" spans="15:18" ht="12.75">
      <c r="O1203" s="5"/>
      <c r="P1203" s="5"/>
      <c r="Q1203" s="5"/>
      <c r="R1203" s="5"/>
    </row>
    <row r="1204" spans="15:18" ht="12.75">
      <c r="O1204" s="5"/>
      <c r="P1204" s="5"/>
      <c r="Q1204" s="5"/>
      <c r="R1204" s="5"/>
    </row>
    <row r="1205" spans="15:18" ht="12.75">
      <c r="O1205" s="5"/>
      <c r="P1205" s="5"/>
      <c r="Q1205" s="5"/>
      <c r="R1205" s="5"/>
    </row>
    <row r="1206" spans="15:18" ht="12.75">
      <c r="O1206" s="5"/>
      <c r="P1206" s="5"/>
      <c r="Q1206" s="5"/>
      <c r="R1206" s="5"/>
    </row>
    <row r="1207" spans="15:18" ht="12.75">
      <c r="O1207" s="5"/>
      <c r="P1207" s="5"/>
      <c r="Q1207" s="5"/>
      <c r="R1207" s="5"/>
    </row>
    <row r="1208" spans="15:18" ht="12.75">
      <c r="O1208" s="5"/>
      <c r="P1208" s="5"/>
      <c r="Q1208" s="5"/>
      <c r="R1208" s="5"/>
    </row>
    <row r="1209" spans="15:18" ht="12.75">
      <c r="O1209" s="5"/>
      <c r="P1209" s="5"/>
      <c r="Q1209" s="5"/>
      <c r="R1209" s="5"/>
    </row>
    <row r="1210" spans="15:18" ht="12.75">
      <c r="O1210" s="5"/>
      <c r="P1210" s="5"/>
      <c r="Q1210" s="5"/>
      <c r="R1210" s="5"/>
    </row>
    <row r="1211" spans="15:18" ht="12.75">
      <c r="O1211" s="5"/>
      <c r="P1211" s="5"/>
      <c r="Q1211" s="5"/>
      <c r="R1211" s="5"/>
    </row>
    <row r="1212" spans="15:18" ht="12.75">
      <c r="O1212" s="5"/>
      <c r="P1212" s="5"/>
      <c r="Q1212" s="5"/>
      <c r="R1212" s="5"/>
    </row>
    <row r="1213" spans="15:18" ht="12.75">
      <c r="O1213" s="5"/>
      <c r="P1213" s="5"/>
      <c r="Q1213" s="5"/>
      <c r="R1213" s="5"/>
    </row>
    <row r="1214" spans="15:18" ht="12.75">
      <c r="O1214" s="5"/>
      <c r="P1214" s="5"/>
      <c r="Q1214" s="5"/>
      <c r="R1214" s="5"/>
    </row>
    <row r="1215" spans="15:18" ht="12.75">
      <c r="O1215" s="5"/>
      <c r="P1215" s="5"/>
      <c r="Q1215" s="5"/>
      <c r="R1215" s="5"/>
    </row>
    <row r="1216" spans="15:18" ht="12.75">
      <c r="O1216" s="5"/>
      <c r="P1216" s="5"/>
      <c r="Q1216" s="5"/>
      <c r="R1216" s="5"/>
    </row>
    <row r="1217" spans="15:18" ht="12.75">
      <c r="O1217" s="5"/>
      <c r="P1217" s="5"/>
      <c r="Q1217" s="5"/>
      <c r="R1217" s="5"/>
    </row>
    <row r="1218" spans="15:18" ht="12.75">
      <c r="O1218" s="5"/>
      <c r="P1218" s="5"/>
      <c r="Q1218" s="5"/>
      <c r="R1218" s="5"/>
    </row>
    <row r="1219" spans="15:18" ht="12.75">
      <c r="O1219" s="5"/>
      <c r="P1219" s="5"/>
      <c r="Q1219" s="5"/>
      <c r="R1219" s="5"/>
    </row>
    <row r="1220" spans="15:18" ht="12.75">
      <c r="O1220" s="5"/>
      <c r="P1220" s="5"/>
      <c r="Q1220" s="5"/>
      <c r="R1220" s="5"/>
    </row>
    <row r="1221" spans="15:18" ht="12.75">
      <c r="O1221" s="5"/>
      <c r="P1221" s="5"/>
      <c r="Q1221" s="5"/>
      <c r="R1221" s="5"/>
    </row>
    <row r="1222" spans="15:18" ht="12.75">
      <c r="O1222" s="5"/>
      <c r="P1222" s="5"/>
      <c r="Q1222" s="5"/>
      <c r="R1222" s="5"/>
    </row>
    <row r="1223" spans="15:18" ht="12.75">
      <c r="O1223" s="5"/>
      <c r="P1223" s="5"/>
      <c r="Q1223" s="5"/>
      <c r="R1223" s="5"/>
    </row>
    <row r="1224" spans="15:18" ht="12.75">
      <c r="O1224" s="5"/>
      <c r="P1224" s="5"/>
      <c r="Q1224" s="5"/>
      <c r="R1224" s="5"/>
    </row>
    <row r="1225" spans="15:18" ht="12.75">
      <c r="O1225" s="5"/>
      <c r="P1225" s="5"/>
      <c r="Q1225" s="5"/>
      <c r="R1225" s="5"/>
    </row>
    <row r="1226" spans="15:18" ht="12.75">
      <c r="O1226" s="5"/>
      <c r="P1226" s="5"/>
      <c r="Q1226" s="5"/>
      <c r="R1226" s="5"/>
    </row>
    <row r="1227" spans="15:18" ht="12.75">
      <c r="O1227" s="5"/>
      <c r="P1227" s="5"/>
      <c r="Q1227" s="5"/>
      <c r="R1227" s="5"/>
    </row>
    <row r="1228" spans="15:18" ht="12.75">
      <c r="O1228" s="5"/>
      <c r="P1228" s="5"/>
      <c r="Q1228" s="5"/>
      <c r="R1228" s="5"/>
    </row>
    <row r="1229" spans="15:18" ht="12.75">
      <c r="O1229" s="5"/>
      <c r="P1229" s="5"/>
      <c r="Q1229" s="5"/>
      <c r="R1229" s="5"/>
    </row>
    <row r="1230" spans="15:18" ht="12.75">
      <c r="O1230" s="5"/>
      <c r="P1230" s="5"/>
      <c r="Q1230" s="5"/>
      <c r="R1230" s="5"/>
    </row>
    <row r="1231" spans="15:18" ht="12.75">
      <c r="O1231" s="5"/>
      <c r="P1231" s="5"/>
      <c r="Q1231" s="5"/>
      <c r="R1231" s="5"/>
    </row>
    <row r="1232" spans="15:18" ht="12.75">
      <c r="O1232" s="5"/>
      <c r="P1232" s="5"/>
      <c r="Q1232" s="5"/>
      <c r="R1232" s="5"/>
    </row>
    <row r="1233" spans="15:18" ht="12.75">
      <c r="O1233" s="5"/>
      <c r="P1233" s="5"/>
      <c r="Q1233" s="5"/>
      <c r="R1233" s="5"/>
    </row>
    <row r="1234" spans="15:18" ht="12.75">
      <c r="O1234" s="5"/>
      <c r="P1234" s="5"/>
      <c r="Q1234" s="5"/>
      <c r="R1234" s="5"/>
    </row>
    <row r="1235" spans="15:18" ht="12.75">
      <c r="O1235" s="5"/>
      <c r="P1235" s="5"/>
      <c r="Q1235" s="5"/>
      <c r="R1235" s="5"/>
    </row>
    <row r="1236" spans="15:18" ht="12.75">
      <c r="O1236" s="5"/>
      <c r="P1236" s="5"/>
      <c r="Q1236" s="5"/>
      <c r="R1236" s="5"/>
    </row>
    <row r="1237" spans="15:18" ht="12.75">
      <c r="O1237" s="5"/>
      <c r="P1237" s="5"/>
      <c r="Q1237" s="5"/>
      <c r="R1237" s="5"/>
    </row>
    <row r="1238" spans="15:18" ht="12.75">
      <c r="O1238" s="5"/>
      <c r="P1238" s="5"/>
      <c r="Q1238" s="5"/>
      <c r="R1238" s="5"/>
    </row>
    <row r="1239" spans="15:18" ht="12.75">
      <c r="O1239" s="5"/>
      <c r="P1239" s="5"/>
      <c r="Q1239" s="5"/>
      <c r="R1239" s="5"/>
    </row>
    <row r="1240" spans="15:18" ht="12.75">
      <c r="O1240" s="5"/>
      <c r="P1240" s="5"/>
      <c r="Q1240" s="5"/>
      <c r="R1240" s="5"/>
    </row>
    <row r="1241" spans="15:18" ht="12.75">
      <c r="O1241" s="5"/>
      <c r="P1241" s="5"/>
      <c r="Q1241" s="5"/>
      <c r="R1241" s="5"/>
    </row>
    <row r="1242" spans="15:18" ht="12.75">
      <c r="O1242" s="5"/>
      <c r="P1242" s="5"/>
      <c r="Q1242" s="5"/>
      <c r="R1242" s="5"/>
    </row>
    <row r="1243" spans="15:18" ht="12.75">
      <c r="O1243" s="5"/>
      <c r="P1243" s="5"/>
      <c r="Q1243" s="5"/>
      <c r="R1243" s="5"/>
    </row>
    <row r="1244" spans="15:18" ht="12.75">
      <c r="O1244" s="5"/>
      <c r="P1244" s="5"/>
      <c r="Q1244" s="5"/>
      <c r="R1244" s="5"/>
    </row>
    <row r="1245" spans="15:18" ht="12.75">
      <c r="O1245" s="5"/>
      <c r="P1245" s="5"/>
      <c r="Q1245" s="5"/>
      <c r="R1245" s="5"/>
    </row>
    <row r="1246" spans="15:18" ht="12.75">
      <c r="O1246" s="5"/>
      <c r="P1246" s="5"/>
      <c r="Q1246" s="5"/>
      <c r="R1246" s="5"/>
    </row>
    <row r="1247" spans="15:18" ht="12.75">
      <c r="O1247" s="5"/>
      <c r="P1247" s="5"/>
      <c r="Q1247" s="5"/>
      <c r="R1247" s="5"/>
    </row>
    <row r="1248" spans="15:18" ht="12.75">
      <c r="O1248" s="5"/>
      <c r="P1248" s="5"/>
      <c r="Q1248" s="5"/>
      <c r="R1248" s="5"/>
    </row>
    <row r="1249" spans="15:18" ht="12.75">
      <c r="O1249" s="5"/>
      <c r="P1249" s="5"/>
      <c r="Q1249" s="5"/>
      <c r="R1249" s="5"/>
    </row>
    <row r="1250" spans="15:18" ht="12.75">
      <c r="O1250" s="5"/>
      <c r="P1250" s="5"/>
      <c r="Q1250" s="5"/>
      <c r="R1250" s="5"/>
    </row>
    <row r="1251" spans="15:18" ht="12.75">
      <c r="O1251" s="5"/>
      <c r="P1251" s="5"/>
      <c r="Q1251" s="5"/>
      <c r="R1251" s="5"/>
    </row>
    <row r="1252" spans="15:18" ht="12.75">
      <c r="O1252" s="5"/>
      <c r="P1252" s="5"/>
      <c r="Q1252" s="5"/>
      <c r="R1252" s="5"/>
    </row>
    <row r="1253" spans="15:18" ht="12.75">
      <c r="O1253" s="5"/>
      <c r="P1253" s="5"/>
      <c r="Q1253" s="5"/>
      <c r="R1253" s="5"/>
    </row>
    <row r="1254" spans="15:18" ht="12.75">
      <c r="O1254" s="5"/>
      <c r="P1254" s="5"/>
      <c r="Q1254" s="5"/>
      <c r="R1254" s="5"/>
    </row>
    <row r="1255" spans="15:18" ht="12.75">
      <c r="O1255" s="5"/>
      <c r="P1255" s="5"/>
      <c r="Q1255" s="5"/>
      <c r="R1255" s="5"/>
    </row>
    <row r="1256" spans="15:18" ht="12.75">
      <c r="O1256" s="5"/>
      <c r="P1256" s="5"/>
      <c r="Q1256" s="5"/>
      <c r="R1256" s="5"/>
    </row>
    <row r="1257" spans="15:18" ht="12.75">
      <c r="O1257" s="5"/>
      <c r="P1257" s="5"/>
      <c r="Q1257" s="5"/>
      <c r="R1257" s="5"/>
    </row>
    <row r="1258" spans="15:18" ht="12.75">
      <c r="O1258" s="5"/>
      <c r="P1258" s="5"/>
      <c r="Q1258" s="5"/>
      <c r="R1258" s="5"/>
    </row>
    <row r="1259" spans="15:18" ht="12.75">
      <c r="O1259" s="5"/>
      <c r="P1259" s="5"/>
      <c r="Q1259" s="5"/>
      <c r="R1259" s="5"/>
    </row>
    <row r="1260" spans="15:18" ht="12.75">
      <c r="O1260" s="5"/>
      <c r="P1260" s="5"/>
      <c r="Q1260" s="5"/>
      <c r="R1260" s="5"/>
    </row>
    <row r="1261" spans="15:18" ht="12.75">
      <c r="O1261" s="5"/>
      <c r="P1261" s="5"/>
      <c r="Q1261" s="5"/>
      <c r="R1261" s="5"/>
    </row>
    <row r="1262" spans="15:18" ht="12.75">
      <c r="O1262" s="5"/>
      <c r="P1262" s="5"/>
      <c r="Q1262" s="5"/>
      <c r="R1262" s="5"/>
    </row>
    <row r="1263" spans="15:18" ht="12.75">
      <c r="O1263" s="5"/>
      <c r="P1263" s="5"/>
      <c r="Q1263" s="5"/>
      <c r="R1263" s="5"/>
    </row>
    <row r="1264" spans="15:18" ht="12.75">
      <c r="O1264" s="5"/>
      <c r="P1264" s="5"/>
      <c r="Q1264" s="5"/>
      <c r="R1264" s="5"/>
    </row>
    <row r="1265" spans="15:18" ht="12.75">
      <c r="O1265" s="5"/>
      <c r="P1265" s="5"/>
      <c r="Q1265" s="5"/>
      <c r="R1265" s="5"/>
    </row>
    <row r="1266" spans="15:18" ht="12.75">
      <c r="O1266" s="5"/>
      <c r="P1266" s="5"/>
      <c r="Q1266" s="5"/>
      <c r="R1266" s="5"/>
    </row>
    <row r="1267" spans="15:18" ht="12.75">
      <c r="O1267" s="5"/>
      <c r="P1267" s="5"/>
      <c r="Q1267" s="5"/>
      <c r="R1267" s="5"/>
    </row>
    <row r="1268" spans="15:18" ht="12.75">
      <c r="O1268" s="5"/>
      <c r="P1268" s="5"/>
      <c r="Q1268" s="5"/>
      <c r="R1268" s="5"/>
    </row>
    <row r="1269" spans="15:18" ht="12.75">
      <c r="O1269" s="5"/>
      <c r="P1269" s="5"/>
      <c r="Q1269" s="5"/>
      <c r="R1269" s="5"/>
    </row>
    <row r="1270" spans="15:18" ht="12.75">
      <c r="O1270" s="5"/>
      <c r="P1270" s="5"/>
      <c r="Q1270" s="5"/>
      <c r="R1270" s="5"/>
    </row>
    <row r="1271" spans="15:18" ht="12.75">
      <c r="O1271" s="5"/>
      <c r="P1271" s="5"/>
      <c r="Q1271" s="5"/>
      <c r="R1271" s="5"/>
    </row>
    <row r="1272" spans="15:18" ht="12.75">
      <c r="O1272" s="5"/>
      <c r="P1272" s="5"/>
      <c r="Q1272" s="5"/>
      <c r="R1272" s="5"/>
    </row>
    <row r="1273" spans="15:18" ht="12.75">
      <c r="O1273" s="5"/>
      <c r="P1273" s="5"/>
      <c r="Q1273" s="5"/>
      <c r="R1273" s="5"/>
    </row>
    <row r="1274" spans="15:18" ht="12.75">
      <c r="O1274" s="5"/>
      <c r="P1274" s="5"/>
      <c r="Q1274" s="5"/>
      <c r="R1274" s="5"/>
    </row>
    <row r="1275" spans="15:18" ht="12.75">
      <c r="O1275" s="5"/>
      <c r="P1275" s="5"/>
      <c r="Q1275" s="5"/>
      <c r="R1275" s="5"/>
    </row>
    <row r="1276" spans="15:18" ht="12.75">
      <c r="O1276" s="5"/>
      <c r="P1276" s="5"/>
      <c r="Q1276" s="5"/>
      <c r="R1276" s="5"/>
    </row>
    <row r="1277" spans="15:18" ht="12.75">
      <c r="O1277" s="5"/>
      <c r="P1277" s="5"/>
      <c r="Q1277" s="5"/>
      <c r="R1277" s="5"/>
    </row>
    <row r="1278" spans="15:18" ht="12.75">
      <c r="O1278" s="5"/>
      <c r="P1278" s="5"/>
      <c r="Q1278" s="5"/>
      <c r="R1278" s="5"/>
    </row>
    <row r="1279" spans="15:18" ht="12.75">
      <c r="O1279" s="5"/>
      <c r="P1279" s="5"/>
      <c r="Q1279" s="5"/>
      <c r="R1279" s="5"/>
    </row>
    <row r="1280" spans="15:18" ht="12.75">
      <c r="O1280" s="5"/>
      <c r="P1280" s="5"/>
      <c r="Q1280" s="5"/>
      <c r="R1280" s="5"/>
    </row>
    <row r="1281" spans="15:18" ht="12.75">
      <c r="O1281" s="5"/>
      <c r="P1281" s="5"/>
      <c r="Q1281" s="5"/>
      <c r="R1281" s="5"/>
    </row>
    <row r="1282" spans="15:18" ht="12.75">
      <c r="O1282" s="5"/>
      <c r="P1282" s="5"/>
      <c r="Q1282" s="5"/>
      <c r="R1282" s="5"/>
    </row>
    <row r="1283" spans="15:18" ht="12.75">
      <c r="O1283" s="5"/>
      <c r="P1283" s="5"/>
      <c r="Q1283" s="5"/>
      <c r="R1283" s="5"/>
    </row>
    <row r="1284" spans="15:18" ht="12.75">
      <c r="O1284" s="5"/>
      <c r="P1284" s="5"/>
      <c r="Q1284" s="5"/>
      <c r="R1284" s="5"/>
    </row>
    <row r="1285" spans="15:18" ht="12.75">
      <c r="O1285" s="5"/>
      <c r="P1285" s="5"/>
      <c r="Q1285" s="5"/>
      <c r="R1285" s="5"/>
    </row>
    <row r="1286" spans="15:18" ht="12.75">
      <c r="O1286" s="5"/>
      <c r="P1286" s="5"/>
      <c r="Q1286" s="5"/>
      <c r="R1286" s="5"/>
    </row>
    <row r="1287" spans="15:18" ht="12.75">
      <c r="O1287" s="5"/>
      <c r="P1287" s="5"/>
      <c r="Q1287" s="5"/>
      <c r="R1287" s="5"/>
    </row>
    <row r="1288" spans="15:18" ht="12.75">
      <c r="O1288" s="5"/>
      <c r="P1288" s="5"/>
      <c r="Q1288" s="5"/>
      <c r="R1288" s="5"/>
    </row>
    <row r="1289" spans="15:18" ht="12.75">
      <c r="O1289" s="5"/>
      <c r="P1289" s="5"/>
      <c r="Q1289" s="5"/>
      <c r="R1289" s="5"/>
    </row>
    <row r="1290" spans="15:18" ht="12.75">
      <c r="O1290" s="5"/>
      <c r="P1290" s="5"/>
      <c r="Q1290" s="5"/>
      <c r="R1290" s="5"/>
    </row>
    <row r="1291" spans="15:18" ht="12.75">
      <c r="O1291" s="5"/>
      <c r="P1291" s="5"/>
      <c r="Q1291" s="5"/>
      <c r="R1291" s="5"/>
    </row>
    <row r="1292" spans="15:18" ht="12.75">
      <c r="O1292" s="5"/>
      <c r="P1292" s="5"/>
      <c r="Q1292" s="5"/>
      <c r="R1292" s="5"/>
    </row>
    <row r="1293" spans="15:18" ht="12.75">
      <c r="O1293" s="5"/>
      <c r="P1293" s="5"/>
      <c r="Q1293" s="5"/>
      <c r="R1293" s="5"/>
    </row>
    <row r="1294" spans="15:18" ht="12.75">
      <c r="O1294" s="5"/>
      <c r="P1294" s="5"/>
      <c r="Q1294" s="5"/>
      <c r="R1294" s="5"/>
    </row>
    <row r="1295" spans="15:18" ht="12.75">
      <c r="O1295" s="5"/>
      <c r="P1295" s="5"/>
      <c r="Q1295" s="5"/>
      <c r="R1295" s="5"/>
    </row>
    <row r="1296" spans="15:18" ht="12.75">
      <c r="O1296" s="5"/>
      <c r="P1296" s="5"/>
      <c r="Q1296" s="5"/>
      <c r="R1296" s="5"/>
    </row>
    <row r="1297" spans="15:18" ht="12.75">
      <c r="O1297" s="5"/>
      <c r="P1297" s="5"/>
      <c r="Q1297" s="5"/>
      <c r="R1297" s="5"/>
    </row>
    <row r="1298" spans="15:18" ht="12.75">
      <c r="O1298" s="5"/>
      <c r="P1298" s="5"/>
      <c r="Q1298" s="5"/>
      <c r="R1298" s="5"/>
    </row>
    <row r="1299" spans="15:18" ht="12.75">
      <c r="O1299" s="5"/>
      <c r="P1299" s="5"/>
      <c r="Q1299" s="5"/>
      <c r="R1299" s="5"/>
    </row>
    <row r="1300" spans="15:18" ht="12.75">
      <c r="O1300" s="5"/>
      <c r="P1300" s="5"/>
      <c r="Q1300" s="5"/>
      <c r="R1300" s="5"/>
    </row>
    <row r="1301" spans="15:18" ht="12.75">
      <c r="O1301" s="5"/>
      <c r="P1301" s="5"/>
      <c r="Q1301" s="5"/>
      <c r="R1301" s="5"/>
    </row>
    <row r="1302" spans="15:18" ht="12.75">
      <c r="O1302" s="5"/>
      <c r="P1302" s="5"/>
      <c r="Q1302" s="5"/>
      <c r="R1302" s="5"/>
    </row>
    <row r="1303" spans="15:18" ht="12.75">
      <c r="O1303" s="5"/>
      <c r="P1303" s="5"/>
      <c r="Q1303" s="5"/>
      <c r="R1303" s="5"/>
    </row>
    <row r="1304" spans="15:18" ht="12.75">
      <c r="O1304" s="5"/>
      <c r="P1304" s="5"/>
      <c r="Q1304" s="5"/>
      <c r="R1304" s="5"/>
    </row>
    <row r="1305" spans="15:18" ht="12.75">
      <c r="O1305" s="5"/>
      <c r="P1305" s="5"/>
      <c r="Q1305" s="5"/>
      <c r="R1305" s="5"/>
    </row>
    <row r="1306" spans="15:18" ht="12.75">
      <c r="O1306" s="5"/>
      <c r="P1306" s="5"/>
      <c r="Q1306" s="5"/>
      <c r="R1306" s="5"/>
    </row>
    <row r="1307" spans="15:18" ht="12.75">
      <c r="O1307" s="5"/>
      <c r="P1307" s="5"/>
      <c r="Q1307" s="5"/>
      <c r="R1307" s="5"/>
    </row>
    <row r="1308" spans="15:18" ht="12.75">
      <c r="O1308" s="5"/>
      <c r="P1308" s="5"/>
      <c r="Q1308" s="5"/>
      <c r="R1308" s="5"/>
    </row>
    <row r="1309" spans="15:18" ht="12.75">
      <c r="O1309" s="5"/>
      <c r="P1309" s="5"/>
      <c r="Q1309" s="5"/>
      <c r="R1309" s="5"/>
    </row>
    <row r="1310" spans="15:18" ht="12.75">
      <c r="O1310" s="5"/>
      <c r="P1310" s="5"/>
      <c r="Q1310" s="5"/>
      <c r="R1310" s="5"/>
    </row>
    <row r="1311" spans="15:18" ht="12.75">
      <c r="O1311" s="5"/>
      <c r="P1311" s="5"/>
      <c r="Q1311" s="5"/>
      <c r="R1311" s="5"/>
    </row>
    <row r="1312" spans="15:18" ht="12.75">
      <c r="O1312" s="5"/>
      <c r="P1312" s="5"/>
      <c r="Q1312" s="5"/>
      <c r="R1312" s="5"/>
    </row>
    <row r="1313" spans="15:18" ht="12.75">
      <c r="O1313" s="5"/>
      <c r="P1313" s="5"/>
      <c r="Q1313" s="5"/>
      <c r="R1313" s="5"/>
    </row>
    <row r="1314" spans="15:18" ht="12.75">
      <c r="O1314" s="5"/>
      <c r="P1314" s="5"/>
      <c r="Q1314" s="5"/>
      <c r="R1314" s="5"/>
    </row>
    <row r="1315" spans="15:18" ht="12.75">
      <c r="O1315" s="5"/>
      <c r="P1315" s="5"/>
      <c r="Q1315" s="5"/>
      <c r="R1315" s="5"/>
    </row>
    <row r="1316" spans="15:18" ht="12.75">
      <c r="O1316" s="5"/>
      <c r="P1316" s="5"/>
      <c r="Q1316" s="5"/>
      <c r="R1316" s="5"/>
    </row>
    <row r="1317" spans="15:18" ht="12.75">
      <c r="O1317" s="5"/>
      <c r="P1317" s="5"/>
      <c r="Q1317" s="5"/>
      <c r="R1317" s="5"/>
    </row>
    <row r="1318" spans="15:18" ht="12.75">
      <c r="O1318" s="5"/>
      <c r="P1318" s="5"/>
      <c r="Q1318" s="5"/>
      <c r="R1318" s="5"/>
    </row>
    <row r="1319" spans="15:18" ht="12.75">
      <c r="O1319" s="5"/>
      <c r="P1319" s="5"/>
      <c r="Q1319" s="5"/>
      <c r="R1319" s="5"/>
    </row>
    <row r="1320" spans="15:18" ht="12.75">
      <c r="O1320" s="5"/>
      <c r="P1320" s="5"/>
      <c r="Q1320" s="5"/>
      <c r="R1320" s="5"/>
    </row>
    <row r="1321" spans="15:18" ht="12.75">
      <c r="O1321" s="5"/>
      <c r="P1321" s="5"/>
      <c r="Q1321" s="5"/>
      <c r="R1321" s="5"/>
    </row>
    <row r="1322" spans="15:18" ht="12.75">
      <c r="O1322" s="5"/>
      <c r="P1322" s="5"/>
      <c r="Q1322" s="5"/>
      <c r="R1322" s="5"/>
    </row>
    <row r="1323" spans="15:18" ht="12.75">
      <c r="O1323" s="5"/>
      <c r="P1323" s="5"/>
      <c r="Q1323" s="5"/>
      <c r="R1323" s="5"/>
    </row>
    <row r="1324" spans="15:18" ht="12.75">
      <c r="O1324" s="5"/>
      <c r="P1324" s="5"/>
      <c r="Q1324" s="5"/>
      <c r="R1324" s="5"/>
    </row>
    <row r="1325" spans="15:18" ht="12.75">
      <c r="O1325" s="5"/>
      <c r="P1325" s="5"/>
      <c r="Q1325" s="5"/>
      <c r="R1325" s="5"/>
    </row>
    <row r="1326" spans="15:18" ht="12.75">
      <c r="O1326" s="5"/>
      <c r="P1326" s="5"/>
      <c r="Q1326" s="5"/>
      <c r="R1326" s="5"/>
    </row>
    <row r="1327" spans="15:18" ht="12.75">
      <c r="O1327" s="5"/>
      <c r="P1327" s="5"/>
      <c r="Q1327" s="5"/>
      <c r="R1327" s="5"/>
    </row>
    <row r="1328" spans="15:18" ht="12.75">
      <c r="O1328" s="5"/>
      <c r="P1328" s="5"/>
      <c r="Q1328" s="5"/>
      <c r="R1328" s="5"/>
    </row>
    <row r="1329" spans="15:18" ht="12.75">
      <c r="O1329" s="5"/>
      <c r="P1329" s="5"/>
      <c r="Q1329" s="5"/>
      <c r="R1329" s="5"/>
    </row>
    <row r="1330" spans="15:18" ht="12.75">
      <c r="O1330" s="5"/>
      <c r="P1330" s="5"/>
      <c r="Q1330" s="5"/>
      <c r="R1330" s="5"/>
    </row>
    <row r="1331" spans="15:18" ht="12.75">
      <c r="O1331" s="5"/>
      <c r="P1331" s="5"/>
      <c r="Q1331" s="5"/>
      <c r="R1331" s="5"/>
    </row>
    <row r="1332" spans="15:18" ht="12.75">
      <c r="O1332" s="5"/>
      <c r="P1332" s="5"/>
      <c r="Q1332" s="5"/>
      <c r="R1332" s="5"/>
    </row>
    <row r="1333" spans="15:18" ht="12.75">
      <c r="O1333" s="5"/>
      <c r="P1333" s="5"/>
      <c r="Q1333" s="5"/>
      <c r="R1333" s="5"/>
    </row>
    <row r="1334" spans="15:18" ht="12.75">
      <c r="O1334" s="5"/>
      <c r="P1334" s="5"/>
      <c r="Q1334" s="5"/>
      <c r="R1334" s="5"/>
    </row>
    <row r="1335" spans="15:18" ht="12.75">
      <c r="O1335" s="5"/>
      <c r="P1335" s="5"/>
      <c r="Q1335" s="5"/>
      <c r="R1335" s="5"/>
    </row>
    <row r="1336" spans="15:18" ht="12.75">
      <c r="O1336" s="5"/>
      <c r="P1336" s="5"/>
      <c r="Q1336" s="5"/>
      <c r="R1336" s="5"/>
    </row>
    <row r="1337" spans="15:18" ht="12.75">
      <c r="O1337" s="5"/>
      <c r="P1337" s="5"/>
      <c r="Q1337" s="5"/>
      <c r="R1337" s="5"/>
    </row>
    <row r="1338" spans="15:18" ht="12.75">
      <c r="O1338" s="5"/>
      <c r="P1338" s="5"/>
      <c r="Q1338" s="5"/>
      <c r="R1338" s="5"/>
    </row>
    <row r="1339" spans="15:18" ht="12.75">
      <c r="O1339" s="5"/>
      <c r="P1339" s="5"/>
      <c r="Q1339" s="5"/>
      <c r="R1339" s="5"/>
    </row>
    <row r="1340" spans="15:18" ht="12.75">
      <c r="O1340" s="5"/>
      <c r="P1340" s="5"/>
      <c r="Q1340" s="5"/>
      <c r="R1340" s="5"/>
    </row>
    <row r="1341" spans="15:18" ht="12.75">
      <c r="O1341" s="5"/>
      <c r="P1341" s="5"/>
      <c r="Q1341" s="5"/>
      <c r="R1341" s="5"/>
    </row>
    <row r="1342" spans="15:18" ht="12.75">
      <c r="O1342" s="5"/>
      <c r="P1342" s="5"/>
      <c r="Q1342" s="5"/>
      <c r="R1342" s="5"/>
    </row>
    <row r="1343" spans="15:18" ht="12.75">
      <c r="O1343" s="5"/>
      <c r="P1343" s="5"/>
      <c r="Q1343" s="5"/>
      <c r="R1343" s="5"/>
    </row>
    <row r="1344" spans="15:18" ht="12.75">
      <c r="O1344" s="5"/>
      <c r="P1344" s="5"/>
      <c r="Q1344" s="5"/>
      <c r="R1344" s="5"/>
    </row>
    <row r="1345" spans="15:18" ht="12.75">
      <c r="O1345" s="5"/>
      <c r="P1345" s="5"/>
      <c r="Q1345" s="5"/>
      <c r="R1345" s="5"/>
    </row>
    <row r="1346" spans="15:18" ht="12.75">
      <c r="O1346" s="5"/>
      <c r="P1346" s="5"/>
      <c r="Q1346" s="5"/>
      <c r="R1346" s="5"/>
    </row>
    <row r="1347" spans="15:18" ht="12.75">
      <c r="O1347" s="5"/>
      <c r="P1347" s="5"/>
      <c r="Q1347" s="5"/>
      <c r="R1347" s="5"/>
    </row>
    <row r="1348" spans="15:18" ht="12.75">
      <c r="O1348" s="5"/>
      <c r="P1348" s="5"/>
      <c r="Q1348" s="5"/>
      <c r="R1348" s="5"/>
    </row>
    <row r="1349" spans="15:18" ht="12.75">
      <c r="O1349" s="5"/>
      <c r="P1349" s="5"/>
      <c r="Q1349" s="5"/>
      <c r="R1349" s="5"/>
    </row>
    <row r="1350" spans="15:18" ht="12.75">
      <c r="O1350" s="5"/>
      <c r="P1350" s="5"/>
      <c r="Q1350" s="5"/>
      <c r="R1350" s="5"/>
    </row>
    <row r="1351" spans="15:18" ht="12.75">
      <c r="O1351" s="5"/>
      <c r="P1351" s="5"/>
      <c r="Q1351" s="5"/>
      <c r="R1351" s="5"/>
    </row>
    <row r="1352" spans="15:18" ht="12.75">
      <c r="O1352" s="5"/>
      <c r="P1352" s="5"/>
      <c r="Q1352" s="5"/>
      <c r="R1352" s="5"/>
    </row>
    <row r="1353" spans="15:18" ht="12.75">
      <c r="O1353" s="5"/>
      <c r="P1353" s="5"/>
      <c r="Q1353" s="5"/>
      <c r="R1353" s="5"/>
    </row>
    <row r="1354" spans="15:18" ht="12.75">
      <c r="O1354" s="5"/>
      <c r="P1354" s="5"/>
      <c r="Q1354" s="5"/>
      <c r="R1354" s="5"/>
    </row>
    <row r="1355" spans="15:18" ht="12.75">
      <c r="O1355" s="5"/>
      <c r="P1355" s="5"/>
      <c r="Q1355" s="5"/>
      <c r="R1355" s="5"/>
    </row>
    <row r="1356" spans="15:18" ht="12.75">
      <c r="O1356" s="5"/>
      <c r="P1356" s="5"/>
      <c r="Q1356" s="5"/>
      <c r="R1356" s="5"/>
    </row>
    <row r="1357" spans="15:18" ht="12.75">
      <c r="O1357" s="5"/>
      <c r="P1357" s="5"/>
      <c r="Q1357" s="5"/>
      <c r="R1357" s="5"/>
    </row>
    <row r="1358" spans="15:18" ht="12.75">
      <c r="O1358" s="5"/>
      <c r="P1358" s="5"/>
      <c r="Q1358" s="5"/>
      <c r="R1358" s="5"/>
    </row>
    <row r="1359" spans="15:18" ht="12.75">
      <c r="O1359" s="5"/>
      <c r="P1359" s="5"/>
      <c r="Q1359" s="5"/>
      <c r="R1359" s="5"/>
    </row>
    <row r="1360" spans="15:18" ht="12.75">
      <c r="O1360" s="5"/>
      <c r="P1360" s="5"/>
      <c r="Q1360" s="5"/>
      <c r="R1360" s="5"/>
    </row>
    <row r="1361" spans="15:18" ht="12.75">
      <c r="O1361" s="5"/>
      <c r="P1361" s="5"/>
      <c r="Q1361" s="5"/>
      <c r="R1361" s="5"/>
    </row>
    <row r="1362" spans="15:18" ht="12.75">
      <c r="O1362" s="5"/>
      <c r="P1362" s="5"/>
      <c r="Q1362" s="5"/>
      <c r="R1362" s="5"/>
    </row>
    <row r="1363" spans="15:18" ht="12.75">
      <c r="O1363" s="5"/>
      <c r="P1363" s="5"/>
      <c r="Q1363" s="5"/>
      <c r="R1363" s="5"/>
    </row>
    <row r="1364" spans="15:18" ht="12.75">
      <c r="O1364" s="5"/>
      <c r="P1364" s="5"/>
      <c r="Q1364" s="5"/>
      <c r="R1364" s="5"/>
    </row>
    <row r="1365" spans="15:18" ht="12.75">
      <c r="O1365" s="5"/>
      <c r="P1365" s="5"/>
      <c r="Q1365" s="5"/>
      <c r="R1365" s="5"/>
    </row>
    <row r="1366" spans="15:18" ht="12.75">
      <c r="O1366" s="5"/>
      <c r="P1366" s="5"/>
      <c r="Q1366" s="5"/>
      <c r="R1366" s="5"/>
    </row>
    <row r="1367" spans="15:18" ht="12.75">
      <c r="O1367" s="5"/>
      <c r="P1367" s="5"/>
      <c r="Q1367" s="5"/>
      <c r="R1367" s="5"/>
    </row>
    <row r="1368" spans="15:18" ht="12.75">
      <c r="O1368" s="5"/>
      <c r="P1368" s="5"/>
      <c r="Q1368" s="5"/>
      <c r="R1368" s="5"/>
    </row>
    <row r="1369" spans="15:18" ht="12.75">
      <c r="O1369" s="5"/>
      <c r="P1369" s="5"/>
      <c r="Q1369" s="5"/>
      <c r="R1369" s="5"/>
    </row>
    <row r="1370" spans="15:18" ht="12.75">
      <c r="O1370" s="5"/>
      <c r="P1370" s="5"/>
      <c r="Q1370" s="5"/>
      <c r="R1370" s="5"/>
    </row>
    <row r="1371" spans="15:18" ht="12.75">
      <c r="O1371" s="5"/>
      <c r="P1371" s="5"/>
      <c r="Q1371" s="5"/>
      <c r="R1371" s="5"/>
    </row>
    <row r="1372" spans="15:18" ht="12.75">
      <c r="O1372" s="5"/>
      <c r="P1372" s="5"/>
      <c r="Q1372" s="5"/>
      <c r="R1372" s="5"/>
    </row>
    <row r="1373" spans="15:18" ht="12.75">
      <c r="O1373" s="5"/>
      <c r="P1373" s="5"/>
      <c r="Q1373" s="5"/>
      <c r="R1373" s="5"/>
    </row>
    <row r="1374" spans="15:18" ht="12.75">
      <c r="O1374" s="5"/>
      <c r="P1374" s="5"/>
      <c r="Q1374" s="5"/>
      <c r="R1374" s="5"/>
    </row>
    <row r="1375" spans="15:18" ht="12.75">
      <c r="O1375" s="5"/>
      <c r="P1375" s="5"/>
      <c r="Q1375" s="5"/>
      <c r="R1375" s="5"/>
    </row>
    <row r="1376" spans="15:18" ht="12.75">
      <c r="O1376" s="5"/>
      <c r="P1376" s="5"/>
      <c r="Q1376" s="5"/>
      <c r="R1376" s="5"/>
    </row>
    <row r="1377" spans="15:18" ht="12.75">
      <c r="O1377" s="5"/>
      <c r="P1377" s="5"/>
      <c r="Q1377" s="5"/>
      <c r="R1377" s="5"/>
    </row>
    <row r="1378" spans="15:18" ht="12.75">
      <c r="O1378" s="5"/>
      <c r="P1378" s="5"/>
      <c r="Q1378" s="5"/>
      <c r="R1378" s="5"/>
    </row>
    <row r="1379" spans="15:18" ht="12.75">
      <c r="O1379" s="5"/>
      <c r="P1379" s="5"/>
      <c r="Q1379" s="5"/>
      <c r="R1379" s="5"/>
    </row>
    <row r="1380" spans="15:18" ht="12.75">
      <c r="O1380" s="5"/>
      <c r="P1380" s="5"/>
      <c r="Q1380" s="5"/>
      <c r="R1380" s="5"/>
    </row>
    <row r="1381" spans="15:18" ht="12.75">
      <c r="O1381" s="5"/>
      <c r="P1381" s="5"/>
      <c r="Q1381" s="5"/>
      <c r="R1381" s="5"/>
    </row>
    <row r="1382" spans="15:18" ht="12.75">
      <c r="O1382" s="5"/>
      <c r="P1382" s="5"/>
      <c r="Q1382" s="5"/>
      <c r="R1382" s="5"/>
    </row>
    <row r="1383" spans="15:18" ht="12.75">
      <c r="O1383" s="5"/>
      <c r="P1383" s="5"/>
      <c r="Q1383" s="5"/>
      <c r="R1383" s="5"/>
    </row>
    <row r="1384" spans="15:18" ht="12.75">
      <c r="O1384" s="5"/>
      <c r="P1384" s="5"/>
      <c r="Q1384" s="5"/>
      <c r="R1384" s="5"/>
    </row>
    <row r="1385" spans="15:18" ht="12.75">
      <c r="O1385" s="5"/>
      <c r="P1385" s="5"/>
      <c r="Q1385" s="5"/>
      <c r="R1385" s="5"/>
    </row>
    <row r="1386" spans="15:18" ht="12.75">
      <c r="O1386" s="5"/>
      <c r="P1386" s="5"/>
      <c r="Q1386" s="5"/>
      <c r="R1386" s="5"/>
    </row>
    <row r="1387" spans="15:18" ht="12.75">
      <c r="O1387" s="5"/>
      <c r="P1387" s="5"/>
      <c r="Q1387" s="5"/>
      <c r="R1387" s="5"/>
    </row>
    <row r="1388" spans="15:18" ht="12.75">
      <c r="O1388" s="5"/>
      <c r="P1388" s="5"/>
      <c r="Q1388" s="5"/>
      <c r="R1388" s="5"/>
    </row>
    <row r="1389" spans="15:18" ht="12.75">
      <c r="O1389" s="5"/>
      <c r="P1389" s="5"/>
      <c r="Q1389" s="5"/>
      <c r="R1389" s="5"/>
    </row>
    <row r="1390" spans="15:18" ht="12.75">
      <c r="O1390" s="5"/>
      <c r="P1390" s="5"/>
      <c r="Q1390" s="5"/>
      <c r="R1390" s="5"/>
    </row>
    <row r="1391" spans="15:18" ht="12.75">
      <c r="O1391" s="5"/>
      <c r="P1391" s="5"/>
      <c r="Q1391" s="5"/>
      <c r="R1391" s="5"/>
    </row>
    <row r="1392" spans="15:18" ht="12.75">
      <c r="O1392" s="5"/>
      <c r="P1392" s="5"/>
      <c r="Q1392" s="5"/>
      <c r="R1392" s="5"/>
    </row>
    <row r="1393" spans="15:18" ht="12.75">
      <c r="O1393" s="5"/>
      <c r="P1393" s="5"/>
      <c r="Q1393" s="5"/>
      <c r="R1393" s="5"/>
    </row>
    <row r="1394" spans="15:18" ht="12.75">
      <c r="O1394" s="5"/>
      <c r="P1394" s="5"/>
      <c r="Q1394" s="5"/>
      <c r="R1394" s="5"/>
    </row>
    <row r="1395" spans="15:18" ht="12.75">
      <c r="O1395" s="5"/>
      <c r="P1395" s="5"/>
      <c r="Q1395" s="5"/>
      <c r="R1395" s="5"/>
    </row>
    <row r="1396" spans="15:18" ht="12.75">
      <c r="O1396" s="5"/>
      <c r="P1396" s="5"/>
      <c r="Q1396" s="5"/>
      <c r="R1396" s="5"/>
    </row>
    <row r="1397" spans="15:18" ht="12.75">
      <c r="O1397" s="5"/>
      <c r="P1397" s="5"/>
      <c r="Q1397" s="5"/>
      <c r="R1397" s="5"/>
    </row>
    <row r="1398" spans="15:18" ht="12.75">
      <c r="O1398" s="5"/>
      <c r="P1398" s="5"/>
      <c r="Q1398" s="5"/>
      <c r="R1398" s="5"/>
    </row>
    <row r="1399" spans="15:18" ht="12.75">
      <c r="O1399" s="5"/>
      <c r="P1399" s="5"/>
      <c r="Q1399" s="5"/>
      <c r="R1399" s="5"/>
    </row>
    <row r="1400" spans="15:18" ht="12.75">
      <c r="O1400" s="5"/>
      <c r="P1400" s="5"/>
      <c r="Q1400" s="5"/>
      <c r="R1400" s="5"/>
    </row>
    <row r="1401" spans="15:18" ht="12.75">
      <c r="O1401" s="5"/>
      <c r="P1401" s="5"/>
      <c r="Q1401" s="5"/>
      <c r="R1401" s="5"/>
    </row>
    <row r="1402" spans="15:18" ht="12.75">
      <c r="O1402" s="5"/>
      <c r="P1402" s="5"/>
      <c r="Q1402" s="5"/>
      <c r="R1402" s="5"/>
    </row>
    <row r="1403" spans="15:18" ht="12.75">
      <c r="O1403" s="5"/>
      <c r="P1403" s="5"/>
      <c r="Q1403" s="5"/>
      <c r="R1403" s="5"/>
    </row>
    <row r="1404" spans="15:18" ht="12.75">
      <c r="O1404" s="5"/>
      <c r="P1404" s="5"/>
      <c r="Q1404" s="5"/>
      <c r="R1404" s="5"/>
    </row>
    <row r="1405" spans="15:18" ht="12.75">
      <c r="O1405" s="5"/>
      <c r="P1405" s="5"/>
      <c r="Q1405" s="5"/>
      <c r="R1405" s="5"/>
    </row>
    <row r="1406" spans="15:18" ht="12.75">
      <c r="O1406" s="5"/>
      <c r="P1406" s="5"/>
      <c r="Q1406" s="5"/>
      <c r="R1406" s="5"/>
    </row>
    <row r="1407" spans="15:18" ht="12.75">
      <c r="O1407" s="5"/>
      <c r="P1407" s="5"/>
      <c r="Q1407" s="5"/>
      <c r="R1407" s="5"/>
    </row>
    <row r="1408" spans="15:18" ht="12.75">
      <c r="O1408" s="5"/>
      <c r="P1408" s="5"/>
      <c r="Q1408" s="5"/>
      <c r="R1408" s="5"/>
    </row>
    <row r="1409" spans="15:18" ht="12.75">
      <c r="O1409" s="5"/>
      <c r="P1409" s="5"/>
      <c r="Q1409" s="5"/>
      <c r="R1409" s="5"/>
    </row>
    <row r="1410" spans="15:18" ht="12.75">
      <c r="O1410" s="5"/>
      <c r="P1410" s="5"/>
      <c r="Q1410" s="5"/>
      <c r="R1410" s="5"/>
    </row>
    <row r="1411" spans="15:18" ht="12.75">
      <c r="O1411" s="5"/>
      <c r="P1411" s="5"/>
      <c r="Q1411" s="5"/>
      <c r="R1411" s="5"/>
    </row>
    <row r="1412" spans="15:18" ht="12.75">
      <c r="O1412" s="5"/>
      <c r="P1412" s="5"/>
      <c r="Q1412" s="5"/>
      <c r="R1412" s="5"/>
    </row>
    <row r="1413" spans="15:18" ht="12.75">
      <c r="O1413" s="5"/>
      <c r="P1413" s="5"/>
      <c r="Q1413" s="5"/>
      <c r="R1413" s="5"/>
    </row>
    <row r="1414" spans="15:18" ht="12.75">
      <c r="O1414" s="5"/>
      <c r="P1414" s="5"/>
      <c r="Q1414" s="5"/>
      <c r="R1414" s="5"/>
    </row>
    <row r="1415" spans="15:18" ht="12.75">
      <c r="O1415" s="5"/>
      <c r="P1415" s="5"/>
      <c r="Q1415" s="5"/>
      <c r="R1415" s="5"/>
    </row>
    <row r="1416" spans="15:18" ht="12.75">
      <c r="O1416" s="5"/>
      <c r="P1416" s="5"/>
      <c r="Q1416" s="5"/>
      <c r="R1416" s="5"/>
    </row>
    <row r="1417" spans="15:18" ht="12.75">
      <c r="O1417" s="5"/>
      <c r="P1417" s="5"/>
      <c r="Q1417" s="5"/>
      <c r="R1417" s="5"/>
    </row>
    <row r="1418" spans="15:18" ht="12.75">
      <c r="O1418" s="5"/>
      <c r="P1418" s="5"/>
      <c r="Q1418" s="5"/>
      <c r="R1418" s="5"/>
    </row>
    <row r="1419" spans="15:18" ht="12.75">
      <c r="O1419" s="5"/>
      <c r="P1419" s="5"/>
      <c r="Q1419" s="5"/>
      <c r="R1419" s="5"/>
    </row>
    <row r="1420" spans="15:18" ht="12.75">
      <c r="O1420" s="5"/>
      <c r="P1420" s="5"/>
      <c r="Q1420" s="5"/>
      <c r="R1420" s="5"/>
    </row>
    <row r="1421" spans="15:18" ht="12.75">
      <c r="O1421" s="5"/>
      <c r="P1421" s="5"/>
      <c r="Q1421" s="5"/>
      <c r="R1421" s="5"/>
    </row>
    <row r="1422" spans="15:18" ht="12.75">
      <c r="O1422" s="5"/>
      <c r="P1422" s="5"/>
      <c r="Q1422" s="5"/>
      <c r="R1422" s="5"/>
    </row>
    <row r="1423" spans="15:18" ht="12.75">
      <c r="O1423" s="5"/>
      <c r="P1423" s="5"/>
      <c r="Q1423" s="5"/>
      <c r="R1423" s="5"/>
    </row>
    <row r="1424" spans="15:18" ht="12.75">
      <c r="O1424" s="5"/>
      <c r="P1424" s="5"/>
      <c r="Q1424" s="5"/>
      <c r="R1424" s="5"/>
    </row>
    <row r="1425" spans="15:18" ht="12.75">
      <c r="O1425" s="5"/>
      <c r="P1425" s="5"/>
      <c r="Q1425" s="5"/>
      <c r="R1425" s="5"/>
    </row>
    <row r="1426" spans="15:18" ht="12.75">
      <c r="O1426" s="5"/>
      <c r="P1426" s="5"/>
      <c r="Q1426" s="5"/>
      <c r="R1426" s="5"/>
    </row>
    <row r="1427" spans="15:18" ht="12.75">
      <c r="O1427" s="5"/>
      <c r="P1427" s="5"/>
      <c r="Q1427" s="5"/>
      <c r="R1427" s="5"/>
    </row>
    <row r="1428" spans="15:18" ht="12.75">
      <c r="O1428" s="5"/>
      <c r="P1428" s="5"/>
      <c r="Q1428" s="5"/>
      <c r="R1428" s="5"/>
    </row>
    <row r="1429" spans="15:18" ht="12.75">
      <c r="O1429" s="5"/>
      <c r="P1429" s="5"/>
      <c r="Q1429" s="5"/>
      <c r="R1429" s="5"/>
    </row>
    <row r="1430" spans="15:18" ht="12.75">
      <c r="O1430" s="5"/>
      <c r="P1430" s="5"/>
      <c r="Q1430" s="5"/>
      <c r="R1430" s="5"/>
    </row>
    <row r="1431" spans="15:18" ht="12.75">
      <c r="O1431" s="5"/>
      <c r="P1431" s="5"/>
      <c r="Q1431" s="5"/>
      <c r="R1431" s="5"/>
    </row>
    <row r="1432" spans="15:18" ht="12.75">
      <c r="O1432" s="5"/>
      <c r="P1432" s="5"/>
      <c r="Q1432" s="5"/>
      <c r="R1432" s="5"/>
    </row>
    <row r="1433" spans="15:18" ht="12.75">
      <c r="O1433" s="5"/>
      <c r="P1433" s="5"/>
      <c r="Q1433" s="5"/>
      <c r="R1433" s="5"/>
    </row>
    <row r="1434" spans="15:18" ht="12.75">
      <c r="O1434" s="5"/>
      <c r="P1434" s="5"/>
      <c r="Q1434" s="5"/>
      <c r="R1434" s="5"/>
    </row>
    <row r="1435" spans="15:18" ht="12.75">
      <c r="O1435" s="5"/>
      <c r="P1435" s="5"/>
      <c r="Q1435" s="5"/>
      <c r="R1435" s="5"/>
    </row>
    <row r="1436" spans="15:18" ht="12.75">
      <c r="O1436" s="5"/>
      <c r="P1436" s="5"/>
      <c r="Q1436" s="5"/>
      <c r="R1436" s="5"/>
    </row>
    <row r="1437" spans="15:18" ht="12.75">
      <c r="O1437" s="5"/>
      <c r="P1437" s="5"/>
      <c r="Q1437" s="5"/>
      <c r="R1437" s="5"/>
    </row>
    <row r="1438" spans="15:18" ht="12.75">
      <c r="O1438" s="5"/>
      <c r="P1438" s="5"/>
      <c r="Q1438" s="5"/>
      <c r="R1438" s="5"/>
    </row>
    <row r="1439" spans="15:18" ht="12.75">
      <c r="O1439" s="5"/>
      <c r="P1439" s="5"/>
      <c r="Q1439" s="5"/>
      <c r="R1439" s="5"/>
    </row>
    <row r="1440" spans="15:18" ht="12.75">
      <c r="O1440" s="5"/>
      <c r="P1440" s="5"/>
      <c r="Q1440" s="5"/>
      <c r="R1440" s="5"/>
    </row>
    <row r="1441" spans="15:18" ht="12.75">
      <c r="O1441" s="5"/>
      <c r="P1441" s="5"/>
      <c r="Q1441" s="5"/>
      <c r="R1441" s="5"/>
    </row>
    <row r="1442" spans="15:18" ht="12.75">
      <c r="O1442" s="5"/>
      <c r="P1442" s="5"/>
      <c r="Q1442" s="5"/>
      <c r="R1442" s="5"/>
    </row>
    <row r="1443" spans="15:18" ht="12.75">
      <c r="O1443" s="5"/>
      <c r="P1443" s="5"/>
      <c r="Q1443" s="5"/>
      <c r="R1443" s="5"/>
    </row>
    <row r="1444" spans="15:18" ht="12.75">
      <c r="O1444" s="5"/>
      <c r="P1444" s="5"/>
      <c r="Q1444" s="5"/>
      <c r="R1444" s="5"/>
    </row>
    <row r="1445" spans="15:18" ht="12.75">
      <c r="O1445" s="5"/>
      <c r="P1445" s="5"/>
      <c r="Q1445" s="5"/>
      <c r="R1445" s="5"/>
    </row>
    <row r="1446" spans="15:18" ht="12.75">
      <c r="O1446" s="5"/>
      <c r="P1446" s="5"/>
      <c r="Q1446" s="5"/>
      <c r="R1446" s="5"/>
    </row>
    <row r="1447" spans="15:18" ht="12.75">
      <c r="O1447" s="5"/>
      <c r="P1447" s="5"/>
      <c r="Q1447" s="5"/>
      <c r="R1447" s="5"/>
    </row>
    <row r="1448" spans="15:18" ht="12.75">
      <c r="O1448" s="5"/>
      <c r="P1448" s="5"/>
      <c r="Q1448" s="5"/>
      <c r="R1448" s="5"/>
    </row>
    <row r="1449" spans="15:18" ht="12.75">
      <c r="O1449" s="5"/>
      <c r="P1449" s="5"/>
      <c r="Q1449" s="5"/>
      <c r="R1449" s="5"/>
    </row>
    <row r="1450" spans="15:18" ht="12.75">
      <c r="O1450" s="5"/>
      <c r="P1450" s="5"/>
      <c r="Q1450" s="5"/>
      <c r="R1450" s="5"/>
    </row>
    <row r="1451" spans="15:18" ht="12.75">
      <c r="O1451" s="5"/>
      <c r="P1451" s="5"/>
      <c r="Q1451" s="5"/>
      <c r="R1451" s="5"/>
    </row>
    <row r="1452" spans="15:18" ht="12.75">
      <c r="O1452" s="5"/>
      <c r="P1452" s="5"/>
      <c r="Q1452" s="5"/>
      <c r="R1452" s="5"/>
    </row>
    <row r="1453" spans="15:18" ht="12.75">
      <c r="O1453" s="5"/>
      <c r="P1453" s="5"/>
      <c r="Q1453" s="5"/>
      <c r="R1453" s="5"/>
    </row>
    <row r="1454" spans="15:18" ht="12.75">
      <c r="O1454" s="5"/>
      <c r="P1454" s="5"/>
      <c r="Q1454" s="5"/>
      <c r="R1454" s="5"/>
    </row>
    <row r="1455" spans="15:18" ht="12.75">
      <c r="O1455" s="5"/>
      <c r="P1455" s="5"/>
      <c r="Q1455" s="5"/>
      <c r="R1455" s="5"/>
    </row>
    <row r="1456" spans="15:18" ht="12.75">
      <c r="O1456" s="5"/>
      <c r="P1456" s="5"/>
      <c r="Q1456" s="5"/>
      <c r="R1456" s="5"/>
    </row>
    <row r="1457" spans="15:18" ht="12.75">
      <c r="O1457" s="5"/>
      <c r="P1457" s="5"/>
      <c r="Q1457" s="5"/>
      <c r="R1457" s="5"/>
    </row>
    <row r="1458" spans="15:18" ht="12.75">
      <c r="O1458" s="5"/>
      <c r="P1458" s="5"/>
      <c r="Q1458" s="5"/>
      <c r="R1458" s="5"/>
    </row>
    <row r="1459" spans="15:18" ht="12.75">
      <c r="O1459" s="5"/>
      <c r="P1459" s="5"/>
      <c r="Q1459" s="5"/>
      <c r="R1459" s="5"/>
    </row>
    <row r="1460" spans="15:18" ht="12.75">
      <c r="O1460" s="5"/>
      <c r="P1460" s="5"/>
      <c r="Q1460" s="5"/>
      <c r="R1460" s="5"/>
    </row>
    <row r="1461" spans="15:18" ht="12.75">
      <c r="O1461" s="5"/>
      <c r="P1461" s="5"/>
      <c r="Q1461" s="5"/>
      <c r="R1461" s="5"/>
    </row>
    <row r="1462" spans="15:18" ht="12.75">
      <c r="O1462" s="5"/>
      <c r="P1462" s="5"/>
      <c r="Q1462" s="5"/>
      <c r="R1462" s="5"/>
    </row>
    <row r="1463" spans="15:18" ht="12.75">
      <c r="O1463" s="5"/>
      <c r="P1463" s="5"/>
      <c r="Q1463" s="5"/>
      <c r="R1463" s="5"/>
    </row>
    <row r="1464" spans="15:18" ht="12.75">
      <c r="O1464" s="5"/>
      <c r="P1464" s="5"/>
      <c r="Q1464" s="5"/>
      <c r="R1464" s="5"/>
    </row>
    <row r="1465" spans="15:18" ht="12.75">
      <c r="O1465" s="5"/>
      <c r="P1465" s="5"/>
      <c r="Q1465" s="5"/>
      <c r="R1465" s="5"/>
    </row>
    <row r="1466" spans="15:18" ht="12.75">
      <c r="O1466" s="5"/>
      <c r="P1466" s="5"/>
      <c r="Q1466" s="5"/>
      <c r="R1466" s="5"/>
    </row>
    <row r="1467" spans="15:18" ht="12.75">
      <c r="O1467" s="5"/>
      <c r="P1467" s="5"/>
      <c r="Q1467" s="5"/>
      <c r="R1467" s="5"/>
    </row>
    <row r="1468" spans="15:18" ht="12.75">
      <c r="O1468" s="5"/>
      <c r="P1468" s="5"/>
      <c r="Q1468" s="5"/>
      <c r="R1468" s="5"/>
    </row>
    <row r="1469" spans="15:18" ht="12.75">
      <c r="O1469" s="5"/>
      <c r="P1469" s="5"/>
      <c r="Q1469" s="5"/>
      <c r="R1469" s="5"/>
    </row>
    <row r="1470" spans="15:18" ht="12.75">
      <c r="O1470" s="5"/>
      <c r="P1470" s="5"/>
      <c r="Q1470" s="5"/>
      <c r="R1470" s="5"/>
    </row>
    <row r="1471" spans="15:18" ht="12.75">
      <c r="O1471" s="5"/>
      <c r="P1471" s="5"/>
      <c r="Q1471" s="5"/>
      <c r="R1471" s="5"/>
    </row>
    <row r="1472" spans="15:18" ht="12.75">
      <c r="O1472" s="5"/>
      <c r="P1472" s="5"/>
      <c r="Q1472" s="5"/>
      <c r="R1472" s="5"/>
    </row>
    <row r="1473" spans="15:18" ht="12.75">
      <c r="O1473" s="5"/>
      <c r="P1473" s="5"/>
      <c r="Q1473" s="5"/>
      <c r="R1473" s="5"/>
    </row>
    <row r="1474" spans="15:18" ht="12.75">
      <c r="O1474" s="5"/>
      <c r="P1474" s="5"/>
      <c r="Q1474" s="5"/>
      <c r="R1474" s="5"/>
    </row>
    <row r="1475" spans="15:18" ht="12.75">
      <c r="O1475" s="5"/>
      <c r="P1475" s="5"/>
      <c r="Q1475" s="5"/>
      <c r="R1475" s="5"/>
    </row>
    <row r="1476" spans="15:18" ht="12.75">
      <c r="O1476" s="5"/>
      <c r="P1476" s="5"/>
      <c r="Q1476" s="5"/>
      <c r="R1476" s="5"/>
    </row>
    <row r="1477" spans="15:18" ht="12.75">
      <c r="O1477" s="5"/>
      <c r="P1477" s="5"/>
      <c r="Q1477" s="5"/>
      <c r="R1477" s="5"/>
    </row>
    <row r="1478" spans="15:18" ht="12.75">
      <c r="O1478" s="5"/>
      <c r="P1478" s="5"/>
      <c r="Q1478" s="5"/>
      <c r="R1478" s="5"/>
    </row>
    <row r="1479" spans="15:18" ht="12.75">
      <c r="O1479" s="5"/>
      <c r="P1479" s="5"/>
      <c r="Q1479" s="5"/>
      <c r="R1479" s="5"/>
    </row>
    <row r="1480" spans="15:18" ht="12.75">
      <c r="O1480" s="5"/>
      <c r="P1480" s="5"/>
      <c r="Q1480" s="5"/>
      <c r="R1480" s="5"/>
    </row>
    <row r="1481" spans="15:18" ht="12.75">
      <c r="O1481" s="5"/>
      <c r="P1481" s="5"/>
      <c r="Q1481" s="5"/>
      <c r="R1481" s="5"/>
    </row>
    <row r="1482" spans="15:18" ht="12.75">
      <c r="O1482" s="5"/>
      <c r="P1482" s="5"/>
      <c r="Q1482" s="5"/>
      <c r="R1482" s="5"/>
    </row>
    <row r="1483" spans="15:18" ht="12.75">
      <c r="O1483" s="5"/>
      <c r="P1483" s="5"/>
      <c r="Q1483" s="5"/>
      <c r="R1483" s="5"/>
    </row>
    <row r="1484" spans="15:18" ht="12.75">
      <c r="O1484" s="5"/>
      <c r="P1484" s="5"/>
      <c r="Q1484" s="5"/>
      <c r="R1484" s="5"/>
    </row>
    <row r="1485" spans="15:18" ht="12.75">
      <c r="O1485" s="5"/>
      <c r="P1485" s="5"/>
      <c r="Q1485" s="5"/>
      <c r="R1485" s="5"/>
    </row>
    <row r="1486" spans="15:18" ht="12.75">
      <c r="O1486" s="5"/>
      <c r="P1486" s="5"/>
      <c r="Q1486" s="5"/>
      <c r="R1486" s="5"/>
    </row>
    <row r="1487" spans="15:18" ht="12.75">
      <c r="O1487" s="5"/>
      <c r="P1487" s="5"/>
      <c r="Q1487" s="5"/>
      <c r="R1487" s="5"/>
    </row>
    <row r="1488" spans="15:18" ht="12.75">
      <c r="O1488" s="5"/>
      <c r="P1488" s="5"/>
      <c r="Q1488" s="5"/>
      <c r="R1488" s="5"/>
    </row>
    <row r="1489" spans="15:18" ht="12.75">
      <c r="O1489" s="5"/>
      <c r="P1489" s="5"/>
      <c r="Q1489" s="5"/>
      <c r="R1489" s="5"/>
    </row>
    <row r="1490" spans="15:18" ht="12.75">
      <c r="O1490" s="5"/>
      <c r="P1490" s="5"/>
      <c r="Q1490" s="5"/>
      <c r="R1490" s="5"/>
    </row>
    <row r="1491" spans="15:18" ht="12.75">
      <c r="O1491" s="5"/>
      <c r="P1491" s="5"/>
      <c r="Q1491" s="5"/>
      <c r="R1491" s="5"/>
    </row>
    <row r="1492" spans="15:18" ht="12.75">
      <c r="O1492" s="5"/>
      <c r="P1492" s="5"/>
      <c r="Q1492" s="5"/>
      <c r="R1492" s="5"/>
    </row>
    <row r="1493" spans="15:18" ht="12.75">
      <c r="O1493" s="5"/>
      <c r="P1493" s="5"/>
      <c r="Q1493" s="5"/>
      <c r="R1493" s="5"/>
    </row>
    <row r="1494" spans="15:18" ht="12.75">
      <c r="O1494" s="5"/>
      <c r="P1494" s="5"/>
      <c r="Q1494" s="5"/>
      <c r="R1494" s="5"/>
    </row>
    <row r="1495" spans="15:18" ht="12.75">
      <c r="O1495" s="5"/>
      <c r="P1495" s="5"/>
      <c r="Q1495" s="5"/>
      <c r="R1495" s="5"/>
    </row>
    <row r="1496" spans="15:18" ht="12.75">
      <c r="O1496" s="5"/>
      <c r="P1496" s="5"/>
      <c r="Q1496" s="5"/>
      <c r="R1496" s="5"/>
    </row>
    <row r="1497" spans="15:18" ht="12.75">
      <c r="O1497" s="5"/>
      <c r="P1497" s="5"/>
      <c r="Q1497" s="5"/>
      <c r="R1497" s="5"/>
    </row>
    <row r="1498" spans="15:18" ht="12.75">
      <c r="O1498" s="5"/>
      <c r="P1498" s="5"/>
      <c r="Q1498" s="5"/>
      <c r="R1498" s="5"/>
    </row>
    <row r="1499" spans="15:18" ht="12.75">
      <c r="O1499" s="5"/>
      <c r="P1499" s="5"/>
      <c r="Q1499" s="5"/>
      <c r="R1499" s="5"/>
    </row>
    <row r="1500" spans="15:18" ht="12.75">
      <c r="O1500" s="5"/>
      <c r="P1500" s="5"/>
      <c r="Q1500" s="5"/>
      <c r="R1500" s="5"/>
    </row>
    <row r="1501" spans="15:18" ht="12.75">
      <c r="O1501" s="5"/>
      <c r="P1501" s="5"/>
      <c r="Q1501" s="5"/>
      <c r="R1501" s="5"/>
    </row>
    <row r="1502" spans="15:18" ht="12.75">
      <c r="O1502" s="5"/>
      <c r="P1502" s="5"/>
      <c r="Q1502" s="5"/>
      <c r="R1502" s="5"/>
    </row>
    <row r="1503" spans="15:18" ht="12.75">
      <c r="O1503" s="5"/>
      <c r="P1503" s="5"/>
      <c r="Q1503" s="5"/>
      <c r="R1503" s="5"/>
    </row>
    <row r="1504" spans="15:18" ht="12.75">
      <c r="O1504" s="5"/>
      <c r="P1504" s="5"/>
      <c r="Q1504" s="5"/>
      <c r="R1504" s="5"/>
    </row>
    <row r="1505" spans="15:18" ht="12.75">
      <c r="O1505" s="5"/>
      <c r="P1505" s="5"/>
      <c r="Q1505" s="5"/>
      <c r="R1505" s="5"/>
    </row>
    <row r="1506" spans="15:18" ht="12.75">
      <c r="O1506" s="5"/>
      <c r="P1506" s="5"/>
      <c r="Q1506" s="5"/>
      <c r="R1506" s="5"/>
    </row>
    <row r="1507" spans="15:18" ht="12.75">
      <c r="O1507" s="5"/>
      <c r="P1507" s="5"/>
      <c r="Q1507" s="5"/>
      <c r="R1507" s="5"/>
    </row>
    <row r="1508" spans="15:18" ht="12.75">
      <c r="O1508" s="5"/>
      <c r="P1508" s="5"/>
      <c r="Q1508" s="5"/>
      <c r="R1508" s="5"/>
    </row>
    <row r="1509" spans="15:18" ht="12.75">
      <c r="O1509" s="5"/>
      <c r="P1509" s="5"/>
      <c r="Q1509" s="5"/>
      <c r="R1509" s="5"/>
    </row>
    <row r="1510" spans="15:18" ht="12.75">
      <c r="O1510" s="5"/>
      <c r="P1510" s="5"/>
      <c r="Q1510" s="5"/>
      <c r="R1510" s="5"/>
    </row>
    <row r="1511" spans="15:18" ht="12.75">
      <c r="O1511" s="5"/>
      <c r="P1511" s="5"/>
      <c r="Q1511" s="5"/>
      <c r="R1511" s="5"/>
    </row>
    <row r="1512" spans="15:18" ht="12.75">
      <c r="O1512" s="5"/>
      <c r="P1512" s="5"/>
      <c r="Q1512" s="5"/>
      <c r="R1512" s="5"/>
    </row>
    <row r="1513" spans="15:18" ht="12.75">
      <c r="O1513" s="5"/>
      <c r="P1513" s="5"/>
      <c r="Q1513" s="5"/>
      <c r="R1513" s="5"/>
    </row>
    <row r="1514" spans="15:18" ht="12.75">
      <c r="O1514" s="5"/>
      <c r="P1514" s="5"/>
      <c r="Q1514" s="5"/>
      <c r="R1514" s="5"/>
    </row>
    <row r="1515" spans="15:18" ht="12.75">
      <c r="O1515" s="5"/>
      <c r="P1515" s="5"/>
      <c r="Q1515" s="5"/>
      <c r="R1515" s="5"/>
    </row>
    <row r="1516" spans="15:18" ht="12.75">
      <c r="O1516" s="5"/>
      <c r="P1516" s="5"/>
      <c r="Q1516" s="5"/>
      <c r="R1516" s="5"/>
    </row>
    <row r="1517" spans="15:18" ht="12.75">
      <c r="O1517" s="5"/>
      <c r="P1517" s="5"/>
      <c r="Q1517" s="5"/>
      <c r="R1517" s="5"/>
    </row>
    <row r="1518" spans="15:18" ht="12.75">
      <c r="O1518" s="5"/>
      <c r="P1518" s="5"/>
      <c r="Q1518" s="5"/>
      <c r="R1518" s="5"/>
    </row>
    <row r="1519" spans="15:18" ht="12.75">
      <c r="O1519" s="5"/>
      <c r="P1519" s="5"/>
      <c r="Q1519" s="5"/>
      <c r="R1519" s="5"/>
    </row>
    <row r="1520" spans="15:18" ht="12.75">
      <c r="O1520" s="5"/>
      <c r="P1520" s="5"/>
      <c r="Q1520" s="5"/>
      <c r="R1520" s="5"/>
    </row>
    <row r="1521" spans="15:18" ht="12.75">
      <c r="O1521" s="5"/>
      <c r="P1521" s="5"/>
      <c r="Q1521" s="5"/>
      <c r="R1521" s="5"/>
    </row>
    <row r="1522" spans="15:18" ht="12.75">
      <c r="O1522" s="5"/>
      <c r="P1522" s="5"/>
      <c r="Q1522" s="5"/>
      <c r="R1522" s="5"/>
    </row>
    <row r="1523" spans="15:18" ht="12.75">
      <c r="O1523" s="5"/>
      <c r="P1523" s="5"/>
      <c r="Q1523" s="5"/>
      <c r="R1523" s="5"/>
    </row>
    <row r="1524" spans="15:18" ht="12.75">
      <c r="O1524" s="5"/>
      <c r="P1524" s="5"/>
      <c r="Q1524" s="5"/>
      <c r="R1524" s="5"/>
    </row>
    <row r="1525" spans="15:18" ht="12.75">
      <c r="O1525" s="5"/>
      <c r="P1525" s="5"/>
      <c r="Q1525" s="5"/>
      <c r="R1525" s="5"/>
    </row>
    <row r="1526" spans="15:18" ht="12.75">
      <c r="O1526" s="5"/>
      <c r="P1526" s="5"/>
      <c r="Q1526" s="5"/>
      <c r="R1526" s="5"/>
    </row>
    <row r="1527" spans="15:18" ht="12.75">
      <c r="O1527" s="5"/>
      <c r="P1527" s="5"/>
      <c r="Q1527" s="5"/>
      <c r="R1527" s="5"/>
    </row>
    <row r="1528" spans="15:18" ht="12.75">
      <c r="O1528" s="5"/>
      <c r="P1528" s="5"/>
      <c r="Q1528" s="5"/>
      <c r="R1528" s="5"/>
    </row>
    <row r="1529" spans="15:18" ht="12.75">
      <c r="O1529" s="5"/>
      <c r="P1529" s="5"/>
      <c r="Q1529" s="5"/>
      <c r="R1529" s="5"/>
    </row>
    <row r="1530" spans="15:18" ht="12.75">
      <c r="O1530" s="5"/>
      <c r="P1530" s="5"/>
      <c r="Q1530" s="5"/>
      <c r="R1530" s="5"/>
    </row>
    <row r="1531" spans="15:18" ht="12.75">
      <c r="O1531" s="5"/>
      <c r="P1531" s="5"/>
      <c r="Q1531" s="5"/>
      <c r="R1531" s="5"/>
    </row>
    <row r="1532" spans="15:18" ht="12.75">
      <c r="O1532" s="5"/>
      <c r="P1532" s="5"/>
      <c r="Q1532" s="5"/>
      <c r="R1532" s="5"/>
    </row>
    <row r="1533" spans="15:18" ht="12.75">
      <c r="O1533" s="5"/>
      <c r="P1533" s="5"/>
      <c r="Q1533" s="5"/>
      <c r="R1533" s="5"/>
    </row>
    <row r="1534" spans="15:18" ht="12.75">
      <c r="O1534" s="5"/>
      <c r="P1534" s="5"/>
      <c r="Q1534" s="5"/>
      <c r="R1534" s="5"/>
    </row>
    <row r="1535" spans="15:18" ht="12.75">
      <c r="O1535" s="5"/>
      <c r="P1535" s="5"/>
      <c r="Q1535" s="5"/>
      <c r="R1535" s="5"/>
    </row>
    <row r="1536" spans="15:18" ht="12.75">
      <c r="O1536" s="5"/>
      <c r="P1536" s="5"/>
      <c r="Q1536" s="5"/>
      <c r="R1536" s="5"/>
    </row>
    <row r="1537" spans="15:18" ht="12.75">
      <c r="O1537" s="5"/>
      <c r="P1537" s="5"/>
      <c r="Q1537" s="5"/>
      <c r="R1537" s="5"/>
    </row>
    <row r="1538" spans="15:18" ht="12.75">
      <c r="O1538" s="5"/>
      <c r="P1538" s="5"/>
      <c r="Q1538" s="5"/>
      <c r="R1538" s="5"/>
    </row>
    <row r="1539" spans="15:18" ht="12.75">
      <c r="O1539" s="5"/>
      <c r="P1539" s="5"/>
      <c r="Q1539" s="5"/>
      <c r="R1539" s="5"/>
    </row>
    <row r="1540" spans="15:18" ht="12.75">
      <c r="O1540" s="5"/>
      <c r="P1540" s="5"/>
      <c r="Q1540" s="5"/>
      <c r="R1540" s="5"/>
    </row>
    <row r="1541" spans="15:18" ht="12.75">
      <c r="O1541" s="5"/>
      <c r="P1541" s="5"/>
      <c r="Q1541" s="5"/>
      <c r="R1541" s="5"/>
    </row>
    <row r="1542" spans="15:18" ht="12.75">
      <c r="O1542" s="5"/>
      <c r="P1542" s="5"/>
      <c r="Q1542" s="5"/>
      <c r="R1542" s="5"/>
    </row>
    <row r="1543" spans="15:18" ht="12.75">
      <c r="O1543" s="5"/>
      <c r="P1543" s="5"/>
      <c r="Q1543" s="5"/>
      <c r="R1543" s="5"/>
    </row>
    <row r="1544" spans="15:18" ht="12.75">
      <c r="O1544" s="5"/>
      <c r="P1544" s="5"/>
      <c r="Q1544" s="5"/>
      <c r="R1544" s="5"/>
    </row>
    <row r="1545" spans="15:18" ht="12.75">
      <c r="O1545" s="5"/>
      <c r="P1545" s="5"/>
      <c r="Q1545" s="5"/>
      <c r="R1545" s="5"/>
    </row>
    <row r="1546" spans="15:18" ht="12.75">
      <c r="O1546" s="5"/>
      <c r="P1546" s="5"/>
      <c r="Q1546" s="5"/>
      <c r="R1546" s="5"/>
    </row>
    <row r="1547" spans="15:18" ht="12.75">
      <c r="O1547" s="5"/>
      <c r="P1547" s="5"/>
      <c r="Q1547" s="5"/>
      <c r="R1547" s="5"/>
    </row>
    <row r="1548" spans="15:18" ht="12.75">
      <c r="O1548" s="5"/>
      <c r="P1548" s="5"/>
      <c r="Q1548" s="5"/>
      <c r="R1548" s="5"/>
    </row>
    <row r="1549" spans="15:18" ht="12.75">
      <c r="O1549" s="5"/>
      <c r="P1549" s="5"/>
      <c r="Q1549" s="5"/>
      <c r="R1549" s="5"/>
    </row>
    <row r="1550" spans="15:18" ht="12.75">
      <c r="O1550" s="5"/>
      <c r="P1550" s="5"/>
      <c r="Q1550" s="5"/>
      <c r="R1550" s="5"/>
    </row>
    <row r="1551" spans="15:18" ht="12.75">
      <c r="O1551" s="5"/>
      <c r="P1551" s="5"/>
      <c r="Q1551" s="5"/>
      <c r="R1551" s="5"/>
    </row>
    <row r="1552" spans="15:18" ht="12.75">
      <c r="O1552" s="5"/>
      <c r="P1552" s="5"/>
      <c r="Q1552" s="5"/>
      <c r="R1552" s="5"/>
    </row>
    <row r="1553" spans="15:18" ht="12.75">
      <c r="O1553" s="5"/>
      <c r="P1553" s="5"/>
      <c r="Q1553" s="5"/>
      <c r="R1553" s="5"/>
    </row>
    <row r="1554" spans="15:18" ht="12.75">
      <c r="O1554" s="5"/>
      <c r="P1554" s="5"/>
      <c r="Q1554" s="5"/>
      <c r="R1554" s="5"/>
    </row>
    <row r="1555" spans="15:18" ht="12.75">
      <c r="O1555" s="5"/>
      <c r="P1555" s="5"/>
      <c r="Q1555" s="5"/>
      <c r="R1555" s="5"/>
    </row>
    <row r="1556" spans="15:18" ht="12.75">
      <c r="O1556" s="5"/>
      <c r="P1556" s="5"/>
      <c r="Q1556" s="5"/>
      <c r="R1556" s="5"/>
    </row>
    <row r="1557" spans="15:18" ht="12.75">
      <c r="O1557" s="5"/>
      <c r="P1557" s="5"/>
      <c r="Q1557" s="5"/>
      <c r="R1557" s="5"/>
    </row>
    <row r="1558" spans="15:18" ht="12.75">
      <c r="O1558" s="5"/>
      <c r="P1558" s="5"/>
      <c r="Q1558" s="5"/>
      <c r="R1558" s="5"/>
    </row>
    <row r="1559" spans="15:18" ht="12.75">
      <c r="O1559" s="5"/>
      <c r="P1559" s="5"/>
      <c r="Q1559" s="5"/>
      <c r="R1559" s="5"/>
    </row>
    <row r="1560" spans="15:18" ht="12.75">
      <c r="O1560" s="5"/>
      <c r="P1560" s="5"/>
      <c r="Q1560" s="5"/>
      <c r="R1560" s="5"/>
    </row>
    <row r="1561" spans="15:18" ht="12.75">
      <c r="O1561" s="5"/>
      <c r="P1561" s="5"/>
      <c r="Q1561" s="5"/>
      <c r="R1561" s="5"/>
    </row>
    <row r="1562" spans="15:18" ht="12.75">
      <c r="O1562" s="5"/>
      <c r="P1562" s="5"/>
      <c r="Q1562" s="5"/>
      <c r="R1562" s="5"/>
    </row>
    <row r="1563" spans="15:18" ht="12.75">
      <c r="O1563" s="5"/>
      <c r="P1563" s="5"/>
      <c r="Q1563" s="5"/>
      <c r="R1563" s="5"/>
    </row>
    <row r="1564" spans="15:18" ht="12.75">
      <c r="O1564" s="5"/>
      <c r="P1564" s="5"/>
      <c r="Q1564" s="5"/>
      <c r="R1564" s="5"/>
    </row>
    <row r="1565" spans="15:18" ht="12.75">
      <c r="O1565" s="5"/>
      <c r="P1565" s="5"/>
      <c r="Q1565" s="5"/>
      <c r="R1565" s="5"/>
    </row>
    <row r="1566" spans="15:18" ht="12.75">
      <c r="O1566" s="5"/>
      <c r="P1566" s="5"/>
      <c r="Q1566" s="5"/>
      <c r="R1566" s="5"/>
    </row>
    <row r="1567" spans="15:18" ht="12.75">
      <c r="O1567" s="5"/>
      <c r="P1567" s="5"/>
      <c r="Q1567" s="5"/>
      <c r="R1567" s="5"/>
    </row>
    <row r="1568" spans="15:18" ht="12.75">
      <c r="O1568" s="5"/>
      <c r="P1568" s="5"/>
      <c r="Q1568" s="5"/>
      <c r="R1568" s="5"/>
    </row>
    <row r="1569" spans="15:18" ht="12.75">
      <c r="O1569" s="5"/>
      <c r="P1569" s="5"/>
      <c r="Q1569" s="5"/>
      <c r="R1569" s="5"/>
    </row>
    <row r="1570" spans="15:18" ht="12.75">
      <c r="O1570" s="5"/>
      <c r="P1570" s="5"/>
      <c r="Q1570" s="5"/>
      <c r="R1570" s="5"/>
    </row>
    <row r="1571" spans="15:18" ht="12.75">
      <c r="O1571" s="5"/>
      <c r="P1571" s="5"/>
      <c r="Q1571" s="5"/>
      <c r="R1571" s="5"/>
    </row>
    <row r="1572" spans="15:18" ht="12.75">
      <c r="O1572" s="5"/>
      <c r="P1572" s="5"/>
      <c r="Q1572" s="5"/>
      <c r="R1572" s="5"/>
    </row>
    <row r="1573" spans="15:18" ht="12.75">
      <c r="O1573" s="5"/>
      <c r="P1573" s="5"/>
      <c r="Q1573" s="5"/>
      <c r="R1573" s="5"/>
    </row>
    <row r="1574" spans="15:18" ht="12.75">
      <c r="O1574" s="5"/>
      <c r="P1574" s="5"/>
      <c r="Q1574" s="5"/>
      <c r="R1574" s="5"/>
    </row>
    <row r="1575" spans="15:18" ht="12.75">
      <c r="O1575" s="5"/>
      <c r="P1575" s="5"/>
      <c r="Q1575" s="5"/>
      <c r="R1575" s="5"/>
    </row>
    <row r="1576" spans="15:18" ht="12.75">
      <c r="O1576" s="5"/>
      <c r="P1576" s="5"/>
      <c r="Q1576" s="5"/>
      <c r="R1576" s="5"/>
    </row>
    <row r="1577" spans="15:18" ht="12.75">
      <c r="O1577" s="5"/>
      <c r="P1577" s="5"/>
      <c r="Q1577" s="5"/>
      <c r="R1577" s="5"/>
    </row>
    <row r="1578" spans="15:18" ht="12.75">
      <c r="O1578" s="5"/>
      <c r="P1578" s="5"/>
      <c r="Q1578" s="5"/>
      <c r="R1578" s="5"/>
    </row>
    <row r="1579" spans="15:18" ht="12.75">
      <c r="O1579" s="5"/>
      <c r="P1579" s="5"/>
      <c r="Q1579" s="5"/>
      <c r="R1579" s="5"/>
    </row>
    <row r="1580" spans="15:18" ht="12.75">
      <c r="O1580" s="5"/>
      <c r="P1580" s="5"/>
      <c r="Q1580" s="5"/>
      <c r="R1580" s="5"/>
    </row>
    <row r="1581" spans="15:18" ht="12.75">
      <c r="O1581" s="5"/>
      <c r="P1581" s="5"/>
      <c r="Q1581" s="5"/>
      <c r="R1581" s="5"/>
    </row>
    <row r="1582" spans="15:18" ht="12.75">
      <c r="O1582" s="5"/>
      <c r="P1582" s="5"/>
      <c r="Q1582" s="5"/>
      <c r="R1582" s="5"/>
    </row>
    <row r="1583" spans="15:18" ht="12.75">
      <c r="O1583" s="5"/>
      <c r="P1583" s="5"/>
      <c r="Q1583" s="5"/>
      <c r="R1583" s="5"/>
    </row>
    <row r="1584" spans="15:18" ht="12.75">
      <c r="O1584" s="5"/>
      <c r="P1584" s="5"/>
      <c r="Q1584" s="5"/>
      <c r="R1584" s="5"/>
    </row>
    <row r="1585" spans="15:18" ht="12.75">
      <c r="O1585" s="5"/>
      <c r="P1585" s="5"/>
      <c r="Q1585" s="5"/>
      <c r="R1585" s="5"/>
    </row>
    <row r="1586" spans="15:18" ht="12.75">
      <c r="O1586" s="5"/>
      <c r="P1586" s="5"/>
      <c r="Q1586" s="5"/>
      <c r="R1586" s="5"/>
    </row>
    <row r="1587" spans="15:18" ht="12.75">
      <c r="O1587" s="5"/>
      <c r="P1587" s="5"/>
      <c r="Q1587" s="5"/>
      <c r="R1587" s="5"/>
    </row>
    <row r="1588" spans="15:18" ht="12.75">
      <c r="O1588" s="5"/>
      <c r="P1588" s="5"/>
      <c r="Q1588" s="5"/>
      <c r="R1588" s="5"/>
    </row>
    <row r="1589" spans="15:18" ht="12.75">
      <c r="O1589" s="5"/>
      <c r="P1589" s="5"/>
      <c r="Q1589" s="5"/>
      <c r="R1589" s="5"/>
    </row>
    <row r="1590" spans="15:18" ht="12.75">
      <c r="O1590" s="5"/>
      <c r="P1590" s="5"/>
      <c r="Q1590" s="5"/>
      <c r="R1590" s="5"/>
    </row>
    <row r="1591" spans="15:18" ht="12.75">
      <c r="O1591" s="5"/>
      <c r="P1591" s="5"/>
      <c r="Q1591" s="5"/>
      <c r="R1591" s="5"/>
    </row>
    <row r="1592" spans="15:18" ht="12.75">
      <c r="O1592" s="5"/>
      <c r="P1592" s="5"/>
      <c r="Q1592" s="5"/>
      <c r="R1592" s="5"/>
    </row>
    <row r="1593" spans="15:18" ht="12.75">
      <c r="O1593" s="5"/>
      <c r="P1593" s="5"/>
      <c r="Q1593" s="5"/>
      <c r="R1593" s="5"/>
    </row>
    <row r="1594" spans="15:18" ht="12.75">
      <c r="O1594" s="5"/>
      <c r="P1594" s="5"/>
      <c r="Q1594" s="5"/>
      <c r="R1594" s="5"/>
    </row>
    <row r="1595" spans="15:18" ht="12.75">
      <c r="O1595" s="5"/>
      <c r="P1595" s="5"/>
      <c r="Q1595" s="5"/>
      <c r="R1595" s="5"/>
    </row>
    <row r="1596" spans="15:18" ht="12.75">
      <c r="O1596" s="5"/>
      <c r="P1596" s="5"/>
      <c r="Q1596" s="5"/>
      <c r="R1596" s="5"/>
    </row>
    <row r="1597" spans="15:18" ht="12.75">
      <c r="O1597" s="5"/>
      <c r="P1597" s="5"/>
      <c r="Q1597" s="5"/>
      <c r="R1597" s="5"/>
    </row>
    <row r="1598" spans="15:18" ht="12.75">
      <c r="O1598" s="5"/>
      <c r="P1598" s="5"/>
      <c r="Q1598" s="5"/>
      <c r="R1598" s="5"/>
    </row>
    <row r="1599" spans="15:18" ht="12.75">
      <c r="O1599" s="5"/>
      <c r="P1599" s="5"/>
      <c r="Q1599" s="5"/>
      <c r="R1599" s="5"/>
    </row>
    <row r="1600" spans="15:18" ht="12.75">
      <c r="O1600" s="5"/>
      <c r="P1600" s="5"/>
      <c r="Q1600" s="5"/>
      <c r="R1600" s="5"/>
    </row>
    <row r="1601" spans="15:18" ht="12.75">
      <c r="O1601" s="5"/>
      <c r="P1601" s="5"/>
      <c r="Q1601" s="5"/>
      <c r="R1601" s="5"/>
    </row>
    <row r="1602" spans="15:18" ht="12.75">
      <c r="O1602" s="5"/>
      <c r="P1602" s="5"/>
      <c r="Q1602" s="5"/>
      <c r="R1602" s="5"/>
    </row>
    <row r="1603" spans="15:18" ht="12.75">
      <c r="O1603" s="5"/>
      <c r="P1603" s="5"/>
      <c r="Q1603" s="5"/>
      <c r="R1603" s="5"/>
    </row>
    <row r="1604" spans="15:18" ht="12.75">
      <c r="O1604" s="5"/>
      <c r="P1604" s="5"/>
      <c r="Q1604" s="5"/>
      <c r="R1604" s="5"/>
    </row>
    <row r="1605" spans="15:18" ht="12.75">
      <c r="O1605" s="5"/>
      <c r="P1605" s="5"/>
      <c r="Q1605" s="5"/>
      <c r="R1605" s="5"/>
    </row>
    <row r="1606" spans="15:18" ht="12.75">
      <c r="O1606" s="5"/>
      <c r="P1606" s="5"/>
      <c r="Q1606" s="5"/>
      <c r="R1606" s="5"/>
    </row>
    <row r="1607" spans="15:18" ht="12.75">
      <c r="O1607" s="5"/>
      <c r="P1607" s="5"/>
      <c r="Q1607" s="5"/>
      <c r="R1607" s="5"/>
    </row>
    <row r="1608" spans="15:18" ht="12.75">
      <c r="O1608" s="5"/>
      <c r="P1608" s="5"/>
      <c r="Q1608" s="5"/>
      <c r="R1608" s="5"/>
    </row>
    <row r="1609" spans="15:18" ht="12.75">
      <c r="O1609" s="5"/>
      <c r="P1609" s="5"/>
      <c r="Q1609" s="5"/>
      <c r="R1609" s="5"/>
    </row>
    <row r="1610" spans="15:18" ht="12.75">
      <c r="O1610" s="5"/>
      <c r="P1610" s="5"/>
      <c r="Q1610" s="5"/>
      <c r="R1610" s="5"/>
    </row>
    <row r="1611" spans="15:18" ht="12.75">
      <c r="O1611" s="5"/>
      <c r="P1611" s="5"/>
      <c r="Q1611" s="5"/>
      <c r="R1611" s="5"/>
    </row>
    <row r="1612" spans="15:18" ht="12.75">
      <c r="O1612" s="5"/>
      <c r="P1612" s="5"/>
      <c r="Q1612" s="5"/>
      <c r="R1612" s="5"/>
    </row>
    <row r="1613" spans="15:18" ht="12.75">
      <c r="O1613" s="5"/>
      <c r="P1613" s="5"/>
      <c r="Q1613" s="5"/>
      <c r="R1613" s="5"/>
    </row>
    <row r="1614" spans="15:18" ht="12.75">
      <c r="O1614" s="5"/>
      <c r="P1614" s="5"/>
      <c r="Q1614" s="5"/>
      <c r="R1614" s="5"/>
    </row>
    <row r="1615" spans="15:18" ht="12.75">
      <c r="O1615" s="5"/>
      <c r="P1615" s="5"/>
      <c r="Q1615" s="5"/>
      <c r="R1615" s="5"/>
    </row>
    <row r="1616" spans="15:18" ht="12.75">
      <c r="O1616" s="5"/>
      <c r="P1616" s="5"/>
      <c r="Q1616" s="5"/>
      <c r="R1616" s="5"/>
    </row>
    <row r="1617" spans="15:18" ht="12.75">
      <c r="O1617" s="5"/>
      <c r="P1617" s="5"/>
      <c r="Q1617" s="5"/>
      <c r="R1617" s="5"/>
    </row>
    <row r="1618" spans="15:18" ht="12.75">
      <c r="O1618" s="5"/>
      <c r="P1618" s="5"/>
      <c r="Q1618" s="5"/>
      <c r="R1618" s="5"/>
    </row>
    <row r="1619" spans="15:18" ht="12.75">
      <c r="O1619" s="5"/>
      <c r="P1619" s="5"/>
      <c r="Q1619" s="5"/>
      <c r="R1619" s="5"/>
    </row>
    <row r="1620" spans="15:18" ht="12.75">
      <c r="O1620" s="5"/>
      <c r="P1620" s="5"/>
      <c r="Q1620" s="5"/>
      <c r="R1620" s="5"/>
    </row>
    <row r="1621" spans="15:18" ht="12.75">
      <c r="O1621" s="5"/>
      <c r="P1621" s="5"/>
      <c r="Q1621" s="5"/>
      <c r="R1621" s="5"/>
    </row>
    <row r="1622" spans="15:18" ht="12.75">
      <c r="O1622" s="5"/>
      <c r="P1622" s="5"/>
      <c r="Q1622" s="5"/>
      <c r="R1622" s="5"/>
    </row>
    <row r="1623" spans="15:18" ht="12.75">
      <c r="O1623" s="5"/>
      <c r="P1623" s="5"/>
      <c r="Q1623" s="5"/>
      <c r="R1623" s="5"/>
    </row>
    <row r="1624" spans="15:18" ht="12.75">
      <c r="O1624" s="5"/>
      <c r="P1624" s="5"/>
      <c r="Q1624" s="5"/>
      <c r="R1624" s="5"/>
    </row>
    <row r="1625" spans="15:18" ht="12.75">
      <c r="O1625" s="5"/>
      <c r="P1625" s="5"/>
      <c r="Q1625" s="5"/>
      <c r="R1625" s="5"/>
    </row>
    <row r="1626" spans="15:18" ht="12.75">
      <c r="O1626" s="5"/>
      <c r="P1626" s="5"/>
      <c r="Q1626" s="5"/>
      <c r="R1626" s="5"/>
    </row>
    <row r="1627" spans="15:18" ht="12.75">
      <c r="O1627" s="5"/>
      <c r="P1627" s="5"/>
      <c r="Q1627" s="5"/>
      <c r="R1627" s="5"/>
    </row>
    <row r="1628" spans="15:18" ht="12.75">
      <c r="O1628" s="5"/>
      <c r="P1628" s="5"/>
      <c r="Q1628" s="5"/>
      <c r="R1628" s="5"/>
    </row>
    <row r="1629" spans="15:18" ht="12.75">
      <c r="O1629" s="5"/>
      <c r="P1629" s="5"/>
      <c r="Q1629" s="5"/>
      <c r="R1629" s="5"/>
    </row>
    <row r="1630" spans="15:18" ht="12.75">
      <c r="O1630" s="5"/>
      <c r="P1630" s="5"/>
      <c r="Q1630" s="5"/>
      <c r="R1630" s="5"/>
    </row>
    <row r="1631" spans="15:18" ht="12.75">
      <c r="O1631" s="5"/>
      <c r="P1631" s="5"/>
      <c r="Q1631" s="5"/>
      <c r="R1631" s="5"/>
    </row>
    <row r="1632" spans="15:18" ht="12.75">
      <c r="O1632" s="5"/>
      <c r="P1632" s="5"/>
      <c r="Q1632" s="5"/>
      <c r="R1632" s="5"/>
    </row>
    <row r="1633" spans="15:18" ht="12.75">
      <c r="O1633" s="5"/>
      <c r="P1633" s="5"/>
      <c r="Q1633" s="5"/>
      <c r="R1633" s="5"/>
    </row>
    <row r="1634" spans="15:18" ht="12.75">
      <c r="O1634" s="5"/>
      <c r="P1634" s="5"/>
      <c r="Q1634" s="5"/>
      <c r="R1634" s="5"/>
    </row>
    <row r="1635" spans="15:18" ht="12.75">
      <c r="O1635" s="5"/>
      <c r="P1635" s="5"/>
      <c r="Q1635" s="5"/>
      <c r="R1635" s="5"/>
    </row>
    <row r="1636" spans="15:18" ht="12.75">
      <c r="O1636" s="5"/>
      <c r="P1636" s="5"/>
      <c r="Q1636" s="5"/>
      <c r="R1636" s="5"/>
    </row>
    <row r="1637" spans="15:18" ht="12.75">
      <c r="O1637" s="5"/>
      <c r="P1637" s="5"/>
      <c r="Q1637" s="5"/>
      <c r="R1637" s="5"/>
    </row>
    <row r="1638" spans="15:18" ht="12.75">
      <c r="O1638" s="5"/>
      <c r="P1638" s="5"/>
      <c r="Q1638" s="5"/>
      <c r="R1638" s="5"/>
    </row>
    <row r="1639" spans="15:18" ht="12.75">
      <c r="O1639" s="5"/>
      <c r="P1639" s="5"/>
      <c r="Q1639" s="5"/>
      <c r="R1639" s="5"/>
    </row>
    <row r="1640" spans="15:18" ht="12.75">
      <c r="O1640" s="5"/>
      <c r="P1640" s="5"/>
      <c r="Q1640" s="5"/>
      <c r="R1640" s="5"/>
    </row>
    <row r="1641" spans="15:18" ht="12.75">
      <c r="O1641" s="5"/>
      <c r="P1641" s="5"/>
      <c r="Q1641" s="5"/>
      <c r="R1641" s="5"/>
    </row>
    <row r="1642" spans="15:18" ht="12.75">
      <c r="O1642" s="5"/>
      <c r="P1642" s="5"/>
      <c r="Q1642" s="5"/>
      <c r="R1642" s="5"/>
    </row>
    <row r="1643" spans="15:18" ht="12.75">
      <c r="O1643" s="5"/>
      <c r="P1643" s="5"/>
      <c r="Q1643" s="5"/>
      <c r="R1643" s="5"/>
    </row>
    <row r="1644" spans="15:18" ht="12.75">
      <c r="O1644" s="5"/>
      <c r="P1644" s="5"/>
      <c r="Q1644" s="5"/>
      <c r="R1644" s="5"/>
    </row>
    <row r="1645" spans="15:18" ht="12.75">
      <c r="O1645" s="5"/>
      <c r="P1645" s="5"/>
      <c r="Q1645" s="5"/>
      <c r="R1645" s="5"/>
    </row>
    <row r="1646" spans="15:18" ht="12.75">
      <c r="O1646" s="5"/>
      <c r="P1646" s="5"/>
      <c r="Q1646" s="5"/>
      <c r="R1646" s="5"/>
    </row>
    <row r="1647" spans="15:18" ht="12.75">
      <c r="O1647" s="5"/>
      <c r="P1647" s="5"/>
      <c r="Q1647" s="5"/>
      <c r="R1647" s="5"/>
    </row>
    <row r="1648" spans="15:18" ht="12.75">
      <c r="O1648" s="5"/>
      <c r="P1648" s="5"/>
      <c r="Q1648" s="5"/>
      <c r="R1648" s="5"/>
    </row>
    <row r="1649" spans="15:18" ht="12.75">
      <c r="O1649" s="5"/>
      <c r="P1649" s="5"/>
      <c r="Q1649" s="5"/>
      <c r="R1649" s="5"/>
    </row>
    <row r="1650" spans="15:18" ht="12.75">
      <c r="O1650" s="5"/>
      <c r="P1650" s="5"/>
      <c r="Q1650" s="5"/>
      <c r="R1650" s="5"/>
    </row>
    <row r="1651" spans="15:18" ht="12.75">
      <c r="O1651" s="5"/>
      <c r="P1651" s="5"/>
      <c r="Q1651" s="5"/>
      <c r="R1651" s="5"/>
    </row>
    <row r="1652" spans="15:18" ht="12.75">
      <c r="O1652" s="5"/>
      <c r="P1652" s="5"/>
      <c r="Q1652" s="5"/>
      <c r="R1652" s="5"/>
    </row>
    <row r="1653" spans="15:18" ht="12.75">
      <c r="O1653" s="5"/>
      <c r="P1653" s="5"/>
      <c r="Q1653" s="5"/>
      <c r="R1653" s="5"/>
    </row>
    <row r="1654" spans="15:18" ht="12.75">
      <c r="O1654" s="5"/>
      <c r="P1654" s="5"/>
      <c r="Q1654" s="5"/>
      <c r="R1654" s="5"/>
    </row>
    <row r="1655" spans="15:18" ht="12.75">
      <c r="O1655" s="5"/>
      <c r="P1655" s="5"/>
      <c r="Q1655" s="5"/>
      <c r="R1655" s="5"/>
    </row>
    <row r="1656" spans="15:18" ht="12.75">
      <c r="O1656" s="5"/>
      <c r="P1656" s="5"/>
      <c r="Q1656" s="5"/>
      <c r="R1656" s="5"/>
    </row>
    <row r="1657" spans="15:18" ht="12.75">
      <c r="O1657" s="5"/>
      <c r="P1657" s="5"/>
      <c r="Q1657" s="5"/>
      <c r="R1657" s="5"/>
    </row>
    <row r="1658" spans="15:18" ht="12.75">
      <c r="O1658" s="5"/>
      <c r="P1658" s="5"/>
      <c r="Q1658" s="5"/>
      <c r="R1658" s="5"/>
    </row>
    <row r="1659" spans="15:18" ht="12.75">
      <c r="O1659" s="5"/>
      <c r="P1659" s="5"/>
      <c r="Q1659" s="5"/>
      <c r="R1659" s="5"/>
    </row>
    <row r="1660" spans="15:18" ht="12.75">
      <c r="O1660" s="5"/>
      <c r="P1660" s="5"/>
      <c r="Q1660" s="5"/>
      <c r="R1660" s="5"/>
    </row>
    <row r="1661" spans="15:18" ht="12.75">
      <c r="O1661" s="5"/>
      <c r="P1661" s="5"/>
      <c r="Q1661" s="5"/>
      <c r="R1661" s="5"/>
    </row>
    <row r="1662" spans="15:18" ht="12.75">
      <c r="O1662" s="5"/>
      <c r="P1662" s="5"/>
      <c r="Q1662" s="5"/>
      <c r="R1662" s="5"/>
    </row>
    <row r="1663" spans="15:18" ht="12.75">
      <c r="O1663" s="5"/>
      <c r="P1663" s="5"/>
      <c r="Q1663" s="5"/>
      <c r="R1663" s="5"/>
    </row>
    <row r="1664" spans="15:18" ht="12.75">
      <c r="O1664" s="5"/>
      <c r="P1664" s="5"/>
      <c r="Q1664" s="5"/>
      <c r="R1664" s="5"/>
    </row>
    <row r="1665" spans="15:18" ht="12.75">
      <c r="O1665" s="5"/>
      <c r="P1665" s="5"/>
      <c r="Q1665" s="5"/>
      <c r="R1665" s="5"/>
    </row>
    <row r="1666" spans="15:18" ht="12.75">
      <c r="O1666" s="5"/>
      <c r="P1666" s="5"/>
      <c r="Q1666" s="5"/>
      <c r="R1666" s="5"/>
    </row>
    <row r="1667" spans="15:18" ht="12.75">
      <c r="O1667" s="5"/>
      <c r="P1667" s="5"/>
      <c r="Q1667" s="5"/>
      <c r="R1667" s="5"/>
    </row>
    <row r="1668" spans="15:18" ht="12.75">
      <c r="O1668" s="5"/>
      <c r="P1668" s="5"/>
      <c r="Q1668" s="5"/>
      <c r="R1668" s="5"/>
    </row>
    <row r="1669" spans="15:18" ht="12.75">
      <c r="O1669" s="5"/>
      <c r="P1669" s="5"/>
      <c r="Q1669" s="5"/>
      <c r="R1669" s="5"/>
    </row>
    <row r="1670" spans="15:18" ht="12.75">
      <c r="O1670" s="5"/>
      <c r="P1670" s="5"/>
      <c r="Q1670" s="5"/>
      <c r="R1670" s="5"/>
    </row>
    <row r="1671" spans="15:18" ht="12.75">
      <c r="O1671" s="5"/>
      <c r="P1671" s="5"/>
      <c r="Q1671" s="5"/>
      <c r="R1671" s="5"/>
    </row>
    <row r="1672" spans="15:18" ht="12.75">
      <c r="O1672" s="5"/>
      <c r="P1672" s="5"/>
      <c r="Q1672" s="5"/>
      <c r="R1672" s="5"/>
    </row>
    <row r="1673" spans="15:18" ht="12.75">
      <c r="O1673" s="5"/>
      <c r="P1673" s="5"/>
      <c r="Q1673" s="5"/>
      <c r="R1673" s="5"/>
    </row>
    <row r="1674" spans="15:18" ht="12.75">
      <c r="O1674" s="5"/>
      <c r="P1674" s="5"/>
      <c r="Q1674" s="5"/>
      <c r="R1674" s="5"/>
    </row>
    <row r="1675" spans="15:18" ht="12.75">
      <c r="O1675" s="5"/>
      <c r="P1675" s="5"/>
      <c r="Q1675" s="5"/>
      <c r="R1675" s="5"/>
    </row>
    <row r="1676" spans="15:18" ht="12.75">
      <c r="O1676" s="5"/>
      <c r="P1676" s="5"/>
      <c r="Q1676" s="5"/>
      <c r="R1676" s="5"/>
    </row>
    <row r="1677" spans="15:18" ht="12.75">
      <c r="O1677" s="5"/>
      <c r="P1677" s="5"/>
      <c r="Q1677" s="5"/>
      <c r="R1677" s="5"/>
    </row>
    <row r="1678" spans="15:18" ht="12.75">
      <c r="O1678" s="5"/>
      <c r="P1678" s="5"/>
      <c r="Q1678" s="5"/>
      <c r="R1678" s="5"/>
    </row>
    <row r="1679" spans="15:18" ht="12.75">
      <c r="O1679" s="5"/>
      <c r="P1679" s="5"/>
      <c r="Q1679" s="5"/>
      <c r="R1679" s="5"/>
    </row>
    <row r="1680" spans="15:18" ht="12.75">
      <c r="O1680" s="5"/>
      <c r="P1680" s="5"/>
      <c r="Q1680" s="5"/>
      <c r="R1680" s="5"/>
    </row>
    <row r="1681" spans="15:18" ht="12.75">
      <c r="O1681" s="5"/>
      <c r="P1681" s="5"/>
      <c r="Q1681" s="5"/>
      <c r="R1681" s="5"/>
    </row>
    <row r="1682" spans="15:18" ht="12.75">
      <c r="O1682" s="5"/>
      <c r="P1682" s="5"/>
      <c r="Q1682" s="5"/>
      <c r="R1682" s="5"/>
    </row>
    <row r="1683" spans="15:18" ht="12.75">
      <c r="O1683" s="5"/>
      <c r="P1683" s="5"/>
      <c r="Q1683" s="5"/>
      <c r="R1683" s="5"/>
    </row>
    <row r="1684" spans="15:18" ht="12.75">
      <c r="O1684" s="5"/>
      <c r="P1684" s="5"/>
      <c r="Q1684" s="5"/>
      <c r="R1684" s="5"/>
    </row>
    <row r="1685" spans="15:18" ht="12.75">
      <c r="O1685" s="5"/>
      <c r="P1685" s="5"/>
      <c r="Q1685" s="5"/>
      <c r="R1685" s="5"/>
    </row>
    <row r="1686" spans="15:18" ht="12.75">
      <c r="O1686" s="5"/>
      <c r="P1686" s="5"/>
      <c r="Q1686" s="5"/>
      <c r="R1686" s="5"/>
    </row>
    <row r="1687" spans="15:18" ht="12.75">
      <c r="O1687" s="5"/>
      <c r="P1687" s="5"/>
      <c r="Q1687" s="5"/>
      <c r="R1687" s="5"/>
    </row>
    <row r="1688" spans="15:18" ht="12.75">
      <c r="O1688" s="5"/>
      <c r="P1688" s="5"/>
      <c r="Q1688" s="5"/>
      <c r="R1688" s="5"/>
    </row>
    <row r="1689" spans="15:18" ht="12.75">
      <c r="O1689" s="5"/>
      <c r="P1689" s="5"/>
      <c r="Q1689" s="5"/>
      <c r="R1689" s="5"/>
    </row>
    <row r="1690" spans="15:18" ht="12.75">
      <c r="O1690" s="5"/>
      <c r="P1690" s="5"/>
      <c r="Q1690" s="5"/>
      <c r="R1690" s="5"/>
    </row>
    <row r="1691" spans="15:18" ht="12.75">
      <c r="O1691" s="5"/>
      <c r="P1691" s="5"/>
      <c r="Q1691" s="5"/>
      <c r="R1691" s="5"/>
    </row>
    <row r="1692" spans="15:18" ht="12.75">
      <c r="O1692" s="5"/>
      <c r="P1692" s="5"/>
      <c r="Q1692" s="5"/>
      <c r="R1692" s="5"/>
    </row>
    <row r="1693" spans="15:18" ht="12.75">
      <c r="O1693" s="5"/>
      <c r="P1693" s="5"/>
      <c r="Q1693" s="5"/>
      <c r="R1693" s="5"/>
    </row>
    <row r="1694" spans="15:18" ht="12.75">
      <c r="O1694" s="5"/>
      <c r="P1694" s="5"/>
      <c r="Q1694" s="5"/>
      <c r="R1694" s="5"/>
    </row>
    <row r="1695" spans="15:18" ht="12.75">
      <c r="O1695" s="5"/>
      <c r="P1695" s="5"/>
      <c r="Q1695" s="5"/>
      <c r="R1695" s="5"/>
    </row>
    <row r="1696" spans="15:18" ht="12.75">
      <c r="O1696" s="5"/>
      <c r="P1696" s="5"/>
      <c r="Q1696" s="5"/>
      <c r="R1696" s="5"/>
    </row>
    <row r="1697" spans="15:18" ht="12.75">
      <c r="O1697" s="5"/>
      <c r="P1697" s="5"/>
      <c r="Q1697" s="5"/>
      <c r="R1697" s="5"/>
    </row>
    <row r="1698" spans="15:18" ht="12.75">
      <c r="O1698" s="5"/>
      <c r="P1698" s="5"/>
      <c r="Q1698" s="5"/>
      <c r="R1698" s="5"/>
    </row>
    <row r="1699" spans="15:18" ht="12.75">
      <c r="O1699" s="5"/>
      <c r="P1699" s="5"/>
      <c r="Q1699" s="5"/>
      <c r="R1699" s="5"/>
    </row>
    <row r="1700" spans="15:18" ht="12.75">
      <c r="O1700" s="5"/>
      <c r="P1700" s="5"/>
      <c r="Q1700" s="5"/>
      <c r="R1700" s="5"/>
    </row>
    <row r="1701" spans="15:18" ht="12.75">
      <c r="O1701" s="5"/>
      <c r="P1701" s="5"/>
      <c r="Q1701" s="5"/>
      <c r="R1701" s="5"/>
    </row>
    <row r="1702" spans="15:18" ht="12.75">
      <c r="O1702" s="5"/>
      <c r="P1702" s="5"/>
      <c r="Q1702" s="5"/>
      <c r="R1702" s="5"/>
    </row>
    <row r="1703" spans="15:18" ht="12.75">
      <c r="O1703" s="5"/>
      <c r="P1703" s="5"/>
      <c r="Q1703" s="5"/>
      <c r="R1703" s="5"/>
    </row>
    <row r="1704" spans="15:18" ht="12.75">
      <c r="O1704" s="5"/>
      <c r="P1704" s="5"/>
      <c r="Q1704" s="5"/>
      <c r="R1704" s="5"/>
    </row>
    <row r="1705" spans="15:18" ht="12.75">
      <c r="O1705" s="5"/>
      <c r="P1705" s="5"/>
      <c r="Q1705" s="5"/>
      <c r="R1705" s="5"/>
    </row>
    <row r="1706" spans="15:18" ht="12.75">
      <c r="O1706" s="5"/>
      <c r="P1706" s="5"/>
      <c r="Q1706" s="5"/>
      <c r="R1706" s="5"/>
    </row>
    <row r="1707" spans="15:18" ht="12.75">
      <c r="O1707" s="5"/>
      <c r="P1707" s="5"/>
      <c r="Q1707" s="5"/>
      <c r="R1707" s="5"/>
    </row>
    <row r="1708" spans="15:18" ht="12.75">
      <c r="O1708" s="5"/>
      <c r="P1708" s="5"/>
      <c r="Q1708" s="5"/>
      <c r="R1708" s="5"/>
    </row>
    <row r="1709" spans="15:18" ht="12.75">
      <c r="O1709" s="5"/>
      <c r="P1709" s="5"/>
      <c r="Q1709" s="5"/>
      <c r="R1709" s="5"/>
    </row>
    <row r="1710" spans="15:18" ht="12.75">
      <c r="O1710" s="5"/>
      <c r="P1710" s="5"/>
      <c r="Q1710" s="5"/>
      <c r="R1710" s="5"/>
    </row>
    <row r="1711" spans="15:18" ht="12.75">
      <c r="O1711" s="5"/>
      <c r="P1711" s="5"/>
      <c r="Q1711" s="5"/>
      <c r="R1711" s="5"/>
    </row>
    <row r="1712" spans="15:18" ht="12.75">
      <c r="O1712" s="5"/>
      <c r="P1712" s="5"/>
      <c r="Q1712" s="5"/>
      <c r="R1712" s="5"/>
    </row>
    <row r="1713" spans="15:18" ht="12.75">
      <c r="O1713" s="5"/>
      <c r="P1713" s="5"/>
      <c r="Q1713" s="5"/>
      <c r="R1713" s="5"/>
    </row>
    <row r="1714" spans="15:18" ht="12.75">
      <c r="O1714" s="5"/>
      <c r="P1714" s="5"/>
      <c r="Q1714" s="5"/>
      <c r="R1714" s="5"/>
    </row>
    <row r="1715" spans="15:18" ht="12.75">
      <c r="O1715" s="5"/>
      <c r="P1715" s="5"/>
      <c r="Q1715" s="5"/>
      <c r="R1715" s="5"/>
    </row>
    <row r="1716" spans="15:18" ht="12.75">
      <c r="O1716" s="5"/>
      <c r="P1716" s="5"/>
      <c r="Q1716" s="5"/>
      <c r="R1716" s="5"/>
    </row>
    <row r="1717" spans="15:18" ht="12.75">
      <c r="O1717" s="5"/>
      <c r="P1717" s="5"/>
      <c r="Q1717" s="5"/>
      <c r="R1717" s="5"/>
    </row>
    <row r="1718" spans="15:18" ht="12.75">
      <c r="O1718" s="5"/>
      <c r="P1718" s="5"/>
      <c r="Q1718" s="5"/>
      <c r="R1718" s="5"/>
    </row>
    <row r="1719" spans="15:18" ht="12.75">
      <c r="O1719" s="5"/>
      <c r="P1719" s="5"/>
      <c r="Q1719" s="5"/>
      <c r="R1719" s="5"/>
    </row>
    <row r="1720" spans="15:18" ht="12.75">
      <c r="O1720" s="5"/>
      <c r="P1720" s="5"/>
      <c r="Q1720" s="5"/>
      <c r="R1720" s="5"/>
    </row>
    <row r="1721" spans="15:18" ht="12.75">
      <c r="O1721" s="5"/>
      <c r="P1721" s="5"/>
      <c r="Q1721" s="5"/>
      <c r="R1721" s="5"/>
    </row>
    <row r="1722" spans="15:18" ht="12.75">
      <c r="O1722" s="5"/>
      <c r="P1722" s="5"/>
      <c r="Q1722" s="5"/>
      <c r="R1722" s="5"/>
    </row>
    <row r="1723" spans="15:18" ht="12.75">
      <c r="O1723" s="5"/>
      <c r="P1723" s="5"/>
      <c r="Q1723" s="5"/>
      <c r="R1723" s="5"/>
    </row>
    <row r="1724" spans="15:18" ht="12.75">
      <c r="O1724" s="5"/>
      <c r="P1724" s="5"/>
      <c r="Q1724" s="5"/>
      <c r="R1724" s="5"/>
    </row>
    <row r="1725" spans="15:18" ht="12.75">
      <c r="O1725" s="5"/>
      <c r="P1725" s="5"/>
      <c r="Q1725" s="5"/>
      <c r="R1725" s="5"/>
    </row>
    <row r="1726" spans="15:18" ht="12.75">
      <c r="O1726" s="5"/>
      <c r="P1726" s="5"/>
      <c r="Q1726" s="5"/>
      <c r="R1726" s="5"/>
    </row>
    <row r="1727" spans="15:18" ht="12.75">
      <c r="O1727" s="5"/>
      <c r="P1727" s="5"/>
      <c r="Q1727" s="5"/>
      <c r="R1727" s="5"/>
    </row>
    <row r="1728" spans="15:18" ht="12.75">
      <c r="O1728" s="5"/>
      <c r="P1728" s="5"/>
      <c r="Q1728" s="5"/>
      <c r="R1728" s="5"/>
    </row>
    <row r="1729" spans="15:18" ht="12.75">
      <c r="O1729" s="5"/>
      <c r="P1729" s="5"/>
      <c r="Q1729" s="5"/>
      <c r="R1729" s="5"/>
    </row>
    <row r="1730" spans="15:18" ht="12.75">
      <c r="O1730" s="5"/>
      <c r="P1730" s="5"/>
      <c r="Q1730" s="5"/>
      <c r="R1730" s="5"/>
    </row>
    <row r="1731" spans="15:18" ht="12.75">
      <c r="O1731" s="5"/>
      <c r="P1731" s="5"/>
      <c r="Q1731" s="5"/>
      <c r="R1731" s="5"/>
    </row>
    <row r="1732" spans="15:18" ht="12.75">
      <c r="O1732" s="5"/>
      <c r="P1732" s="5"/>
      <c r="Q1732" s="5"/>
      <c r="R1732" s="5"/>
    </row>
    <row r="1733" spans="15:18" ht="12.75">
      <c r="O1733" s="5"/>
      <c r="P1733" s="5"/>
      <c r="Q1733" s="5"/>
      <c r="R1733" s="5"/>
    </row>
    <row r="1734" spans="15:18" ht="12.75">
      <c r="O1734" s="5"/>
      <c r="P1734" s="5"/>
      <c r="Q1734" s="5"/>
      <c r="R1734" s="5"/>
    </row>
    <row r="1735" spans="15:18" ht="12.75">
      <c r="O1735" s="5"/>
      <c r="P1735" s="5"/>
      <c r="Q1735" s="5"/>
      <c r="R1735" s="5"/>
    </row>
    <row r="1736" spans="15:18" ht="12.75">
      <c r="O1736" s="5"/>
      <c r="P1736" s="5"/>
      <c r="Q1736" s="5"/>
      <c r="R1736" s="5"/>
    </row>
    <row r="1737" spans="15:18" ht="12.75">
      <c r="O1737" s="5"/>
      <c r="P1737" s="5"/>
      <c r="Q1737" s="5"/>
      <c r="R1737" s="5"/>
    </row>
    <row r="1738" spans="15:18" ht="12.75">
      <c r="O1738" s="5"/>
      <c r="P1738" s="5"/>
      <c r="Q1738" s="5"/>
      <c r="R1738" s="5"/>
    </row>
    <row r="1739" spans="15:18" ht="12.75">
      <c r="O1739" s="5"/>
      <c r="P1739" s="5"/>
      <c r="Q1739" s="5"/>
      <c r="R1739" s="5"/>
    </row>
    <row r="1740" spans="15:18" ht="12.75">
      <c r="O1740" s="5"/>
      <c r="P1740" s="5"/>
      <c r="Q1740" s="5"/>
      <c r="R1740" s="5"/>
    </row>
    <row r="1741" spans="15:18" ht="12.75">
      <c r="O1741" s="5"/>
      <c r="P1741" s="5"/>
      <c r="Q1741" s="5"/>
      <c r="R1741" s="5"/>
    </row>
    <row r="1742" spans="15:18" ht="12.75">
      <c r="O1742" s="5"/>
      <c r="P1742" s="5"/>
      <c r="Q1742" s="5"/>
      <c r="R1742" s="5"/>
    </row>
    <row r="1743" spans="15:18" ht="12.75">
      <c r="O1743" s="5"/>
      <c r="P1743" s="5"/>
      <c r="Q1743" s="5"/>
      <c r="R1743" s="5"/>
    </row>
    <row r="1744" spans="15:18" ht="12.75">
      <c r="O1744" s="5"/>
      <c r="P1744" s="5"/>
      <c r="Q1744" s="5"/>
      <c r="R1744" s="5"/>
    </row>
    <row r="1745" spans="15:18" ht="12.75">
      <c r="O1745" s="5"/>
      <c r="P1745" s="5"/>
      <c r="Q1745" s="5"/>
      <c r="R1745" s="5"/>
    </row>
    <row r="1746" spans="15:18" ht="12.75">
      <c r="O1746" s="5"/>
      <c r="P1746" s="5"/>
      <c r="Q1746" s="5"/>
      <c r="R1746" s="5"/>
    </row>
    <row r="1747" spans="15:18" ht="12.75">
      <c r="O1747" s="5"/>
      <c r="P1747" s="5"/>
      <c r="Q1747" s="5"/>
      <c r="R1747" s="5"/>
    </row>
    <row r="1748" spans="15:18" ht="12.75">
      <c r="O1748" s="5"/>
      <c r="P1748" s="5"/>
      <c r="Q1748" s="5"/>
      <c r="R1748" s="5"/>
    </row>
    <row r="1749" spans="15:18" ht="12.75">
      <c r="O1749" s="5"/>
      <c r="P1749" s="5"/>
      <c r="Q1749" s="5"/>
      <c r="R1749" s="5"/>
    </row>
    <row r="1750" spans="15:18" ht="12.75">
      <c r="O1750" s="5"/>
      <c r="P1750" s="5"/>
      <c r="Q1750" s="5"/>
      <c r="R1750" s="5"/>
    </row>
    <row r="1751" spans="15:18" ht="12.75">
      <c r="O1751" s="5"/>
      <c r="P1751" s="5"/>
      <c r="Q1751" s="5"/>
      <c r="R1751" s="5"/>
    </row>
    <row r="1752" spans="15:18" ht="12.75">
      <c r="O1752" s="5"/>
      <c r="P1752" s="5"/>
      <c r="Q1752" s="5"/>
      <c r="R1752" s="5"/>
    </row>
    <row r="1753" spans="15:18" ht="12.75">
      <c r="O1753" s="5"/>
      <c r="P1753" s="5"/>
      <c r="Q1753" s="5"/>
      <c r="R1753" s="5"/>
    </row>
    <row r="1754" spans="15:18" ht="12.75">
      <c r="O1754" s="5"/>
      <c r="P1754" s="5"/>
      <c r="Q1754" s="5"/>
      <c r="R1754" s="5"/>
    </row>
    <row r="1755" spans="15:18" ht="12.75">
      <c r="O1755" s="5"/>
      <c r="P1755" s="5"/>
      <c r="Q1755" s="5"/>
      <c r="R1755" s="5"/>
    </row>
    <row r="1756" spans="15:18" ht="12.75">
      <c r="O1756" s="5"/>
      <c r="P1756" s="5"/>
      <c r="Q1756" s="5"/>
      <c r="R1756" s="5"/>
    </row>
    <row r="1757" spans="15:18" ht="12.75">
      <c r="O1757" s="5"/>
      <c r="P1757" s="5"/>
      <c r="Q1757" s="5"/>
      <c r="R1757" s="5"/>
    </row>
    <row r="1758" spans="15:18" ht="12.75">
      <c r="O1758" s="5"/>
      <c r="P1758" s="5"/>
      <c r="Q1758" s="5"/>
      <c r="R1758" s="5"/>
    </row>
    <row r="1759" spans="15:18" ht="12.75">
      <c r="O1759" s="5"/>
      <c r="P1759" s="5"/>
      <c r="Q1759" s="5"/>
      <c r="R1759" s="5"/>
    </row>
    <row r="1760" spans="15:18" ht="12.75">
      <c r="O1760" s="5"/>
      <c r="P1760" s="5"/>
      <c r="Q1760" s="5"/>
      <c r="R1760" s="5"/>
    </row>
    <row r="1761" spans="15:18" ht="12.75">
      <c r="O1761" s="5"/>
      <c r="P1761" s="5"/>
      <c r="Q1761" s="5"/>
      <c r="R1761" s="5"/>
    </row>
    <row r="1762" spans="15:18" ht="12.75">
      <c r="O1762" s="5"/>
      <c r="P1762" s="5"/>
      <c r="Q1762" s="5"/>
      <c r="R1762" s="5"/>
    </row>
    <row r="1763" spans="15:18" ht="12.75">
      <c r="O1763" s="5"/>
      <c r="P1763" s="5"/>
      <c r="Q1763" s="5"/>
      <c r="R1763" s="5"/>
    </row>
    <row r="1764" spans="15:18" ht="12.75">
      <c r="O1764" s="5"/>
      <c r="P1764" s="5"/>
      <c r="Q1764" s="5"/>
      <c r="R1764" s="5"/>
    </row>
    <row r="1765" spans="15:18" ht="12.75">
      <c r="O1765" s="5"/>
      <c r="P1765" s="5"/>
      <c r="Q1765" s="5"/>
      <c r="R1765" s="5"/>
    </row>
    <row r="1766" spans="15:18" ht="12.75">
      <c r="O1766" s="5"/>
      <c r="P1766" s="5"/>
      <c r="Q1766" s="5"/>
      <c r="R1766" s="5"/>
    </row>
    <row r="1767" spans="15:18" ht="12.75">
      <c r="O1767" s="5"/>
      <c r="P1767" s="5"/>
      <c r="Q1767" s="5"/>
      <c r="R1767" s="5"/>
    </row>
    <row r="1768" spans="15:18" ht="12.75">
      <c r="O1768" s="5"/>
      <c r="P1768" s="5"/>
      <c r="Q1768" s="5"/>
      <c r="R1768" s="5"/>
    </row>
    <row r="1769" spans="15:18" ht="12.75">
      <c r="O1769" s="5"/>
      <c r="P1769" s="5"/>
      <c r="Q1769" s="5"/>
      <c r="R1769" s="5"/>
    </row>
    <row r="1770" spans="15:18" ht="12.75">
      <c r="O1770" s="5"/>
      <c r="P1770" s="5"/>
      <c r="Q1770" s="5"/>
      <c r="R1770" s="5"/>
    </row>
    <row r="1771" spans="15:18" ht="12.75">
      <c r="O1771" s="5"/>
      <c r="P1771" s="5"/>
      <c r="Q1771" s="5"/>
      <c r="R1771" s="5"/>
    </row>
    <row r="1772" spans="15:18" ht="12.75">
      <c r="O1772" s="5"/>
      <c r="P1772" s="5"/>
      <c r="Q1772" s="5"/>
      <c r="R1772" s="5"/>
    </row>
    <row r="1773" spans="15:18" ht="12.75">
      <c r="O1773" s="5"/>
      <c r="P1773" s="5"/>
      <c r="Q1773" s="5"/>
      <c r="R1773" s="5"/>
    </row>
    <row r="1774" spans="15:18" ht="12.75">
      <c r="O1774" s="5"/>
      <c r="P1774" s="5"/>
      <c r="Q1774" s="5"/>
      <c r="R1774" s="5"/>
    </row>
    <row r="1775" spans="15:18" ht="12.75">
      <c r="O1775" s="5"/>
      <c r="P1775" s="5"/>
      <c r="Q1775" s="5"/>
      <c r="R1775" s="5"/>
    </row>
    <row r="1776" spans="15:18" ht="12.75">
      <c r="O1776" s="5"/>
      <c r="P1776" s="5"/>
      <c r="Q1776" s="5"/>
      <c r="R1776" s="5"/>
    </row>
    <row r="1777" spans="15:18" ht="12.75">
      <c r="O1777" s="5"/>
      <c r="P1777" s="5"/>
      <c r="Q1777" s="5"/>
      <c r="R1777" s="5"/>
    </row>
    <row r="1778" spans="15:18" ht="12.75">
      <c r="O1778" s="5"/>
      <c r="P1778" s="5"/>
      <c r="Q1778" s="5"/>
      <c r="R1778" s="5"/>
    </row>
    <row r="1779" spans="15:18" ht="12.75">
      <c r="O1779" s="5"/>
      <c r="P1779" s="5"/>
      <c r="Q1779" s="5"/>
      <c r="R1779" s="5"/>
    </row>
    <row r="1780" spans="15:18" ht="12.75">
      <c r="O1780" s="5"/>
      <c r="P1780" s="5"/>
      <c r="Q1780" s="5"/>
      <c r="R1780" s="5"/>
    </row>
    <row r="1781" spans="15:18" ht="12.75">
      <c r="O1781" s="5"/>
      <c r="P1781" s="5"/>
      <c r="Q1781" s="5"/>
      <c r="R1781" s="5"/>
    </row>
    <row r="1782" spans="15:18" ht="12.75">
      <c r="O1782" s="5"/>
      <c r="P1782" s="5"/>
      <c r="Q1782" s="5"/>
      <c r="R1782" s="5"/>
    </row>
    <row r="1783" spans="15:18" ht="12.75">
      <c r="O1783" s="5"/>
      <c r="P1783" s="5"/>
      <c r="Q1783" s="5"/>
      <c r="R1783" s="5"/>
    </row>
    <row r="1784" spans="15:18" ht="12.75">
      <c r="O1784" s="5"/>
      <c r="P1784" s="5"/>
      <c r="Q1784" s="5"/>
      <c r="R1784" s="5"/>
    </row>
    <row r="1785" spans="15:18" ht="12.75">
      <c r="O1785" s="5"/>
      <c r="P1785" s="5"/>
      <c r="Q1785" s="5"/>
      <c r="R1785" s="5"/>
    </row>
    <row r="1786" spans="15:18" ht="12.75">
      <c r="O1786" s="5"/>
      <c r="P1786" s="5"/>
      <c r="Q1786" s="5"/>
      <c r="R1786" s="5"/>
    </row>
    <row r="1787" spans="15:18" ht="12.75">
      <c r="O1787" s="5"/>
      <c r="P1787" s="5"/>
      <c r="Q1787" s="5"/>
      <c r="R1787" s="5"/>
    </row>
    <row r="1788" spans="15:18" ht="12.75">
      <c r="O1788" s="5"/>
      <c r="P1788" s="5"/>
      <c r="Q1788" s="5"/>
      <c r="R1788" s="5"/>
    </row>
    <row r="1789" spans="15:18" ht="12.75">
      <c r="O1789" s="5"/>
      <c r="P1789" s="5"/>
      <c r="Q1789" s="5"/>
      <c r="R1789" s="5"/>
    </row>
    <row r="1790" spans="15:18" ht="12.75">
      <c r="O1790" s="5"/>
      <c r="P1790" s="5"/>
      <c r="Q1790" s="5"/>
      <c r="R1790" s="5"/>
    </row>
    <row r="1791" spans="15:18" ht="12.75">
      <c r="O1791" s="5"/>
      <c r="P1791" s="5"/>
      <c r="Q1791" s="5"/>
      <c r="R1791" s="5"/>
    </row>
    <row r="1792" spans="15:18" ht="12.75">
      <c r="O1792" s="5"/>
      <c r="P1792" s="5"/>
      <c r="Q1792" s="5"/>
      <c r="R1792" s="5"/>
    </row>
    <row r="1793" spans="15:18" ht="12.75">
      <c r="O1793" s="5"/>
      <c r="P1793" s="5"/>
      <c r="Q1793" s="5"/>
      <c r="R1793" s="5"/>
    </row>
    <row r="1794" spans="15:18" ht="12.75">
      <c r="O1794" s="5"/>
      <c r="P1794" s="5"/>
      <c r="Q1794" s="5"/>
      <c r="R1794" s="5"/>
    </row>
    <row r="1795" spans="15:18" ht="12.75">
      <c r="O1795" s="5"/>
      <c r="P1795" s="5"/>
      <c r="Q1795" s="5"/>
      <c r="R1795" s="5"/>
    </row>
    <row r="1796" spans="15:18" ht="12.75">
      <c r="O1796" s="5"/>
      <c r="P1796" s="5"/>
      <c r="Q1796" s="5"/>
      <c r="R1796" s="5"/>
    </row>
    <row r="1797" spans="15:18" ht="12.75">
      <c r="O1797" s="5"/>
      <c r="P1797" s="5"/>
      <c r="Q1797" s="5"/>
      <c r="R1797" s="5"/>
    </row>
    <row r="1798" spans="15:18" ht="12.75">
      <c r="O1798" s="5"/>
      <c r="P1798" s="5"/>
      <c r="Q1798" s="5"/>
      <c r="R1798" s="5"/>
    </row>
    <row r="1799" spans="15:18" ht="12.75">
      <c r="O1799" s="5"/>
      <c r="P1799" s="5"/>
      <c r="Q1799" s="5"/>
      <c r="R1799" s="5"/>
    </row>
    <row r="1800" spans="15:18" ht="12.75">
      <c r="O1800" s="5"/>
      <c r="P1800" s="5"/>
      <c r="Q1800" s="5"/>
      <c r="R1800" s="5"/>
    </row>
    <row r="1801" spans="15:18" ht="12.75">
      <c r="O1801" s="5"/>
      <c r="P1801" s="5"/>
      <c r="Q1801" s="5"/>
      <c r="R1801" s="5"/>
    </row>
    <row r="1802" spans="15:18" ht="12.75">
      <c r="O1802" s="5"/>
      <c r="P1802" s="5"/>
      <c r="Q1802" s="5"/>
      <c r="R1802" s="5"/>
    </row>
    <row r="1803" spans="15:18" ht="12.75">
      <c r="O1803" s="5"/>
      <c r="P1803" s="5"/>
      <c r="Q1803" s="5"/>
      <c r="R1803" s="5"/>
    </row>
    <row r="1804" spans="15:18" ht="12.75">
      <c r="O1804" s="5"/>
      <c r="P1804" s="5"/>
      <c r="Q1804" s="5"/>
      <c r="R1804" s="5"/>
    </row>
    <row r="1805" spans="15:18" ht="12.75">
      <c r="O1805" s="5"/>
      <c r="P1805" s="5"/>
      <c r="Q1805" s="5"/>
      <c r="R1805" s="5"/>
    </row>
    <row r="1806" spans="15:18" ht="12.75">
      <c r="O1806" s="5"/>
      <c r="P1806" s="5"/>
      <c r="Q1806" s="5"/>
      <c r="R1806" s="5"/>
    </row>
    <row r="1807" spans="15:18" ht="12.75">
      <c r="O1807" s="5"/>
      <c r="P1807" s="5"/>
      <c r="Q1807" s="5"/>
      <c r="R1807" s="5"/>
    </row>
    <row r="1808" spans="15:18" ht="12.75">
      <c r="O1808" s="5"/>
      <c r="P1808" s="5"/>
      <c r="Q1808" s="5"/>
      <c r="R1808" s="5"/>
    </row>
    <row r="1809" spans="15:18" ht="12.75">
      <c r="O1809" s="5"/>
      <c r="P1809" s="5"/>
      <c r="Q1809" s="5"/>
      <c r="R1809" s="5"/>
    </row>
    <row r="1810" spans="15:18" ht="12.75">
      <c r="O1810" s="5"/>
      <c r="P1810" s="5"/>
      <c r="Q1810" s="5"/>
      <c r="R1810" s="5"/>
    </row>
    <row r="1811" spans="15:18" ht="12.75">
      <c r="O1811" s="5"/>
      <c r="P1811" s="5"/>
      <c r="Q1811" s="5"/>
      <c r="R1811" s="5"/>
    </row>
    <row r="1812" spans="15:18" ht="12.75">
      <c r="O1812" s="5"/>
      <c r="P1812" s="5"/>
      <c r="Q1812" s="5"/>
      <c r="R1812" s="5"/>
    </row>
    <row r="1813" spans="17:18" ht="12.75">
      <c r="Q1813" s="5"/>
      <c r="R1813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 - Center for Imaging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 - Center for Imaging Science</dc:creator>
  <cp:keywords/>
  <dc:description/>
  <cp:lastModifiedBy>RIT - Center for Imaging Science</cp:lastModifiedBy>
  <cp:lastPrinted>2005-07-26T14:17:02Z</cp:lastPrinted>
  <dcterms:created xsi:type="dcterms:W3CDTF">2005-07-14T13:02:48Z</dcterms:created>
  <dcterms:modified xsi:type="dcterms:W3CDTF">2005-07-26T19:13:40Z</dcterms:modified>
  <cp:category/>
  <cp:version/>
  <cp:contentType/>
  <cp:contentStatus/>
</cp:coreProperties>
</file>